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15012" windowHeight="8472" activeTab="4"/>
  </bookViews>
  <sheets>
    <sheet name="Value GN" sheetId="1" r:id="rId1"/>
    <sheet name="Value Seine" sheetId="2" r:id="rId2"/>
    <sheet name="Allocation All" sheetId="3" r:id="rId3"/>
    <sheet name="Allocation Coho" sheetId="4" r:id="rId4"/>
    <sheet name="Permits by gear" sheetId="6" r:id="rId5"/>
  </sheets>
  <calcPr calcId="145621"/>
</workbook>
</file>

<file path=xl/calcChain.xml><?xml version="1.0" encoding="utf-8"?>
<calcChain xmlns="http://schemas.openxmlformats.org/spreadsheetml/2006/main">
  <c r="J29" i="4" l="1"/>
  <c r="I29" i="4" s="1"/>
  <c r="G29" i="4"/>
  <c r="C29" i="4"/>
  <c r="H30" i="4"/>
  <c r="F30" i="4"/>
  <c r="D30" i="4"/>
  <c r="B30" i="4"/>
  <c r="J30" i="4" l="1"/>
  <c r="E29" i="4"/>
  <c r="L31" i="3" l="1"/>
  <c r="J31" i="3"/>
  <c r="H31" i="3"/>
  <c r="F31" i="3"/>
  <c r="D31" i="3"/>
  <c r="E31" i="3" s="1"/>
  <c r="B31" i="3"/>
  <c r="I30" i="3"/>
  <c r="M28" i="3"/>
  <c r="M29" i="3"/>
  <c r="K28" i="3"/>
  <c r="K29" i="3"/>
  <c r="I28" i="3"/>
  <c r="I29" i="3"/>
  <c r="G28" i="3"/>
  <c r="G29" i="3"/>
  <c r="E28" i="3"/>
  <c r="E29" i="3"/>
  <c r="C29" i="3"/>
  <c r="C28" i="3"/>
  <c r="M31" i="3" l="1"/>
  <c r="K31" i="3"/>
  <c r="G31" i="3"/>
  <c r="I31" i="3"/>
  <c r="C31" i="3"/>
  <c r="J28" i="4"/>
  <c r="J27" i="4"/>
  <c r="I27" i="4" l="1"/>
  <c r="G27" i="4"/>
  <c r="E27" i="4"/>
  <c r="C27" i="4"/>
  <c r="G38" i="2"/>
  <c r="H34" i="4" l="1"/>
  <c r="F34" i="4"/>
  <c r="D34" i="4"/>
  <c r="B34" i="4"/>
  <c r="H32" i="4"/>
  <c r="I28" i="4"/>
  <c r="G28" i="4"/>
  <c r="E28" i="4"/>
  <c r="C28" i="4"/>
  <c r="I26" i="4"/>
  <c r="G26" i="4"/>
  <c r="E26" i="4"/>
  <c r="C26" i="4"/>
  <c r="I25" i="4"/>
  <c r="G25" i="4"/>
  <c r="E25" i="4"/>
  <c r="C25" i="4"/>
  <c r="I24" i="4"/>
  <c r="G24" i="4"/>
  <c r="E24" i="4"/>
  <c r="C24" i="4"/>
  <c r="I23" i="4"/>
  <c r="G23" i="4"/>
  <c r="E23" i="4"/>
  <c r="C23" i="4"/>
  <c r="I22" i="4"/>
  <c r="G22" i="4"/>
  <c r="E22" i="4"/>
  <c r="C22" i="4"/>
  <c r="I21" i="4"/>
  <c r="G21" i="4"/>
  <c r="E21" i="4"/>
  <c r="C21" i="4"/>
  <c r="I20" i="4"/>
  <c r="G20" i="4"/>
  <c r="E20" i="4"/>
  <c r="C20" i="4"/>
  <c r="I19" i="4"/>
  <c r="G19" i="4"/>
  <c r="E19" i="4"/>
  <c r="C19" i="4"/>
  <c r="I18" i="4"/>
  <c r="G18" i="4"/>
  <c r="E18" i="4"/>
  <c r="C18" i="4"/>
  <c r="I17" i="4"/>
  <c r="G17" i="4"/>
  <c r="E17" i="4"/>
  <c r="C17" i="4"/>
  <c r="I16" i="4"/>
  <c r="G16" i="4"/>
  <c r="E16" i="4"/>
  <c r="C16" i="4"/>
  <c r="I15" i="4"/>
  <c r="G15" i="4"/>
  <c r="E15" i="4"/>
  <c r="C15" i="4"/>
  <c r="I14" i="4"/>
  <c r="G14" i="4"/>
  <c r="E14" i="4"/>
  <c r="C14" i="4"/>
  <c r="I13" i="4"/>
  <c r="G13" i="4"/>
  <c r="E13" i="4"/>
  <c r="C13" i="4"/>
  <c r="I12" i="4"/>
  <c r="G12" i="4"/>
  <c r="E12" i="4"/>
  <c r="C12" i="4"/>
  <c r="I11" i="4"/>
  <c r="G11" i="4"/>
  <c r="E11" i="4"/>
  <c r="C11" i="4"/>
  <c r="I10" i="4"/>
  <c r="G10" i="4"/>
  <c r="E10" i="4"/>
  <c r="C10" i="4"/>
  <c r="I9" i="4"/>
  <c r="G9" i="4"/>
  <c r="E9" i="4"/>
  <c r="C9" i="4"/>
  <c r="I8" i="4"/>
  <c r="G8" i="4"/>
  <c r="E8" i="4"/>
  <c r="C8" i="4"/>
  <c r="I7" i="4"/>
  <c r="G7" i="4"/>
  <c r="E7" i="4"/>
  <c r="C7" i="4"/>
  <c r="I6" i="4"/>
  <c r="G6" i="4"/>
  <c r="E6" i="4"/>
  <c r="C6" i="4"/>
  <c r="I5" i="4"/>
  <c r="G5" i="4"/>
  <c r="E5" i="4"/>
  <c r="C5" i="4"/>
  <c r="I4" i="4"/>
  <c r="G4" i="4"/>
  <c r="E4" i="4"/>
  <c r="C4" i="4"/>
  <c r="I3" i="4"/>
  <c r="G3" i="4"/>
  <c r="E3" i="4"/>
  <c r="C3" i="4"/>
  <c r="B32" i="4" l="1"/>
  <c r="F32" i="4"/>
  <c r="D32" i="4"/>
  <c r="L33" i="3"/>
  <c r="J33" i="3"/>
  <c r="H33" i="3"/>
  <c r="F33" i="3"/>
  <c r="D33" i="3"/>
  <c r="B33" i="3"/>
  <c r="M30" i="3"/>
  <c r="K30" i="3"/>
  <c r="G30" i="3"/>
  <c r="E30" i="3"/>
  <c r="C30" i="3"/>
  <c r="M27" i="3"/>
  <c r="K27" i="3"/>
  <c r="I27" i="3"/>
  <c r="G27" i="3"/>
  <c r="E27" i="3"/>
  <c r="C27" i="3"/>
  <c r="M26" i="3"/>
  <c r="K26" i="3"/>
  <c r="I26" i="3"/>
  <c r="G26" i="3"/>
  <c r="E26" i="3"/>
  <c r="C26" i="3"/>
  <c r="M25" i="3"/>
  <c r="K25" i="3"/>
  <c r="I25" i="3"/>
  <c r="G25" i="3"/>
  <c r="E25" i="3"/>
  <c r="C25" i="3"/>
  <c r="M24" i="3"/>
  <c r="K24" i="3"/>
  <c r="I24" i="3"/>
  <c r="G24" i="3"/>
  <c r="E24" i="3"/>
  <c r="C24" i="3"/>
  <c r="M23" i="3"/>
  <c r="K23" i="3"/>
  <c r="I23" i="3"/>
  <c r="G23" i="3"/>
  <c r="E23" i="3"/>
  <c r="C23" i="3"/>
  <c r="M22" i="3"/>
  <c r="K22" i="3"/>
  <c r="I22" i="3"/>
  <c r="G22" i="3"/>
  <c r="E22" i="3"/>
  <c r="C22" i="3"/>
  <c r="M21" i="3"/>
  <c r="K21" i="3"/>
  <c r="I21" i="3"/>
  <c r="G21" i="3"/>
  <c r="E21" i="3"/>
  <c r="C21" i="3"/>
  <c r="M20" i="3"/>
  <c r="K20" i="3"/>
  <c r="I20" i="3"/>
  <c r="G20" i="3"/>
  <c r="E20" i="3"/>
  <c r="C20" i="3"/>
  <c r="M19" i="3"/>
  <c r="K19" i="3"/>
  <c r="I19" i="3"/>
  <c r="G19" i="3"/>
  <c r="E19" i="3"/>
  <c r="C19" i="3"/>
  <c r="M18" i="3"/>
  <c r="K18" i="3"/>
  <c r="I18" i="3"/>
  <c r="G18" i="3"/>
  <c r="E18" i="3"/>
  <c r="C18" i="3"/>
  <c r="M17" i="3"/>
  <c r="K17" i="3"/>
  <c r="I17" i="3"/>
  <c r="G17" i="3"/>
  <c r="E17" i="3"/>
  <c r="C17" i="3"/>
  <c r="M16" i="3"/>
  <c r="K16" i="3"/>
  <c r="I16" i="3"/>
  <c r="G16" i="3"/>
  <c r="E16" i="3"/>
  <c r="C16" i="3"/>
  <c r="M15" i="3"/>
  <c r="K15" i="3"/>
  <c r="I15" i="3"/>
  <c r="G15" i="3"/>
  <c r="E15" i="3"/>
  <c r="C15" i="3"/>
  <c r="M14" i="3"/>
  <c r="K14" i="3"/>
  <c r="I14" i="3"/>
  <c r="G14" i="3"/>
  <c r="E14" i="3"/>
  <c r="C14" i="3"/>
  <c r="M13" i="3"/>
  <c r="K13" i="3"/>
  <c r="I13" i="3"/>
  <c r="G13" i="3"/>
  <c r="E13" i="3"/>
  <c r="C13" i="3"/>
  <c r="M12" i="3"/>
  <c r="K12" i="3"/>
  <c r="I12" i="3"/>
  <c r="G12" i="3"/>
  <c r="E12" i="3"/>
  <c r="C12" i="3"/>
  <c r="M11" i="3"/>
  <c r="K11" i="3"/>
  <c r="I11" i="3"/>
  <c r="G11" i="3"/>
  <c r="E11" i="3"/>
  <c r="C11" i="3"/>
  <c r="M10" i="3"/>
  <c r="K10" i="3"/>
  <c r="I10" i="3"/>
  <c r="G10" i="3"/>
  <c r="E10" i="3"/>
  <c r="C10" i="3"/>
  <c r="M9" i="3"/>
  <c r="K9" i="3"/>
  <c r="I9" i="3"/>
  <c r="G9" i="3"/>
  <c r="E9" i="3"/>
  <c r="C9" i="3"/>
  <c r="M8" i="3"/>
  <c r="K8" i="3"/>
  <c r="I8" i="3"/>
  <c r="G8" i="3"/>
  <c r="E8" i="3"/>
  <c r="C8" i="3"/>
  <c r="M7" i="3"/>
  <c r="K7" i="3"/>
  <c r="I7" i="3"/>
  <c r="G7" i="3"/>
  <c r="E7" i="3"/>
  <c r="C7" i="3"/>
  <c r="M6" i="3"/>
  <c r="K6" i="3"/>
  <c r="I6" i="3"/>
  <c r="G6" i="3"/>
  <c r="E6" i="3"/>
  <c r="C6" i="3"/>
  <c r="M5" i="3"/>
  <c r="K5" i="3"/>
  <c r="I5" i="3"/>
  <c r="G5" i="3"/>
  <c r="E5" i="3"/>
  <c r="C5" i="3"/>
  <c r="M4" i="3"/>
  <c r="K4" i="3"/>
  <c r="I4" i="3"/>
  <c r="G4" i="3"/>
  <c r="E4" i="3"/>
  <c r="C4" i="3"/>
  <c r="F43" i="2" l="1"/>
  <c r="E43" i="2"/>
  <c r="D43" i="2"/>
  <c r="C43" i="2"/>
  <c r="B43" i="2"/>
  <c r="G42" i="2"/>
  <c r="G41" i="2"/>
  <c r="G40" i="2"/>
  <c r="G39" i="2"/>
  <c r="G37" i="2"/>
  <c r="G36" i="2"/>
  <c r="G35" i="2"/>
  <c r="G34" i="2"/>
  <c r="G33" i="2"/>
  <c r="G32" i="2"/>
  <c r="G31" i="2"/>
  <c r="G30" i="2"/>
  <c r="E21" i="2"/>
  <c r="E24" i="2" s="1"/>
  <c r="F20" i="2"/>
  <c r="F19" i="2"/>
  <c r="F18" i="2"/>
  <c r="F17" i="2"/>
  <c r="F16" i="2"/>
  <c r="E15" i="2"/>
  <c r="F14" i="2"/>
  <c r="F13" i="2"/>
  <c r="F12" i="2"/>
  <c r="F11" i="2"/>
  <c r="F10" i="2"/>
  <c r="E9" i="2"/>
  <c r="F8" i="2"/>
  <c r="F7" i="2"/>
  <c r="F6" i="2"/>
  <c r="F5" i="2"/>
  <c r="F4" i="2"/>
  <c r="E39" i="1"/>
  <c r="E42" i="1" s="1"/>
  <c r="F38" i="1"/>
  <c r="F37" i="1"/>
  <c r="F36" i="1"/>
  <c r="F35" i="1"/>
  <c r="F34" i="1"/>
  <c r="E33" i="1"/>
  <c r="F32" i="1"/>
  <c r="F31" i="1"/>
  <c r="F30" i="1"/>
  <c r="F29" i="1"/>
  <c r="F28" i="1"/>
  <c r="E27" i="1"/>
  <c r="F26" i="1"/>
  <c r="F25" i="1"/>
  <c r="F24" i="1"/>
  <c r="F23" i="1"/>
  <c r="F22" i="1"/>
  <c r="E21" i="1"/>
  <c r="F20" i="1"/>
  <c r="F19" i="1"/>
  <c r="F18" i="1"/>
  <c r="F17" i="1"/>
  <c r="F16" i="1"/>
  <c r="E15" i="1"/>
  <c r="F14" i="1"/>
  <c r="F13" i="1"/>
  <c r="F12" i="1"/>
  <c r="F11" i="1"/>
  <c r="F10" i="1"/>
  <c r="E9" i="1"/>
  <c r="F8" i="1"/>
  <c r="F7" i="1"/>
  <c r="F6" i="1"/>
  <c r="F5" i="1"/>
  <c r="F4" i="1"/>
  <c r="G8" i="1" l="1"/>
  <c r="G14" i="2"/>
  <c r="E23" i="2"/>
  <c r="E25" i="2" s="1"/>
  <c r="G8" i="2"/>
  <c r="G20" i="2"/>
  <c r="G24" i="2" s="1"/>
  <c r="G43" i="2"/>
  <c r="G32" i="1"/>
  <c r="G38" i="1"/>
  <c r="G42" i="1" s="1"/>
  <c r="G26" i="1"/>
  <c r="G20" i="1"/>
  <c r="G14" i="1"/>
  <c r="E41" i="1"/>
  <c r="E43" i="1" s="1"/>
  <c r="G23" i="2" l="1"/>
  <c r="G25" i="2" s="1"/>
  <c r="G41" i="1"/>
  <c r="G43" i="1" s="1"/>
</calcChain>
</file>

<file path=xl/sharedStrings.xml><?xml version="1.0" encoding="utf-8"?>
<sst xmlns="http://schemas.openxmlformats.org/spreadsheetml/2006/main" count="141" uniqueCount="54">
  <si>
    <t>Av Wt</t>
  </si>
  <si>
    <t>Av Price</t>
  </si>
  <si>
    <t>Number</t>
  </si>
  <si>
    <t>Exvessel Value</t>
  </si>
  <si>
    <t>Fishery Value</t>
  </si>
  <si>
    <t>Permits</t>
  </si>
  <si>
    <t>Tree Point Gillnet</t>
  </si>
  <si>
    <t>Chinook</t>
  </si>
  <si>
    <t>Sockeye</t>
  </si>
  <si>
    <t>Coho</t>
  </si>
  <si>
    <t>Pink</t>
  </si>
  <si>
    <t>Chum</t>
  </si>
  <si>
    <t>total</t>
  </si>
  <si>
    <t>POW Gillnet</t>
  </si>
  <si>
    <t>Stikine Gillnet</t>
  </si>
  <si>
    <t>Taku-Snet Gillnet</t>
  </si>
  <si>
    <t>Lynn Canal Gillnet</t>
  </si>
  <si>
    <t>THA gillnet</t>
  </si>
  <si>
    <t>Total Traditional</t>
  </si>
  <si>
    <t>Total THA</t>
  </si>
  <si>
    <t>TOTAL</t>
  </si>
  <si>
    <t>Seine Southern</t>
  </si>
  <si>
    <t>Seine Northern</t>
  </si>
  <si>
    <t>Seine THA</t>
  </si>
  <si>
    <t>Seine Traditional</t>
  </si>
  <si>
    <t>Seine Terminal</t>
  </si>
  <si>
    <t>District</t>
  </si>
  <si>
    <t>Total</t>
  </si>
  <si>
    <t>Pink Salmon</t>
  </si>
  <si>
    <t>Chum Salmon</t>
  </si>
  <si>
    <t>Sockeye Salmon</t>
  </si>
  <si>
    <t>YEAR</t>
  </si>
  <si>
    <t>Drift Gillnet</t>
  </si>
  <si>
    <t>%</t>
  </si>
  <si>
    <t>Purse Seine</t>
  </si>
  <si>
    <t>Grand Total</t>
  </si>
  <si>
    <t>BOF Allocation</t>
  </si>
  <si>
    <t>Cum Percent</t>
  </si>
  <si>
    <t>Deviation</t>
  </si>
  <si>
    <t>Troll</t>
  </si>
  <si>
    <t>Set Gillnet</t>
  </si>
  <si>
    <t>Allocation (BOF)</t>
  </si>
  <si>
    <t>Relative dev. %</t>
  </si>
  <si>
    <t>Hand Troll</t>
  </si>
  <si>
    <t>Power Troll</t>
  </si>
  <si>
    <t>2014 SEAK Purse Seine Common Property Harvest by District</t>
  </si>
  <si>
    <t>2015*</t>
  </si>
  <si>
    <t>Harvests and Allocation of Coho Salmon in SEAK, 1989 - 2015*. [5AAC 29.065]</t>
  </si>
  <si>
    <t>CFEC Permits by Year and Gear Type, 1977 - 2015.</t>
  </si>
  <si>
    <t>2015 SEAK Drift Gillnet Ex-Vessel Value by Fishery (Preliminary - 11/9/15)</t>
  </si>
  <si>
    <t>2015 SEAK Purse Seine Ex-vessel Value by Category (Preliminary - 11/9/15)</t>
  </si>
  <si>
    <t>*  Data for 2015 is preliminary - 11/9/15.</t>
  </si>
  <si>
    <t>* Data is preliminary - 11/9/15.</t>
  </si>
  <si>
    <t>Harvests and Allocation of Pink, Chum, and Sockeye Salmon in SEAK, 1989 - 2015. (5 AAC 33.363)*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</si>
</sst>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50">
    <xf numFmtId="0" fontId="0" fillId="0" borderId="0" xfId="0"/>
    <xf numFmtId="0" fontId="3" fillId="0" borderId="0" xfId="0" applyFont="1"/>
    <xf numFmtId="164" fontId="0" fillId="0" borderId="0" xfId="0" applyNumberFormat="1"/>
    <xf numFmtId="8" fontId="0" fillId="0" borderId="0" xfId="0" applyNumberFormat="1"/>
    <xf numFmtId="165" fontId="0" fillId="0" borderId="0" xfId="1" applyNumberFormat="1" applyFont="1"/>
    <xf numFmtId="44" fontId="0" fillId="0" borderId="0" xfId="2" applyFont="1"/>
    <xf numFmtId="0" fontId="4" fillId="0" borderId="0" xfId="0" applyFont="1" applyAlignment="1">
      <alignment horizontal="right"/>
    </xf>
    <xf numFmtId="165" fontId="2" fillId="0" borderId="0" xfId="1" applyNumberFormat="1" applyFont="1"/>
    <xf numFmtId="165" fontId="5" fillId="0" borderId="0" xfId="1" applyNumberFormat="1" applyFont="1" applyBorder="1"/>
    <xf numFmtId="44" fontId="2" fillId="0" borderId="0" xfId="2" applyFont="1"/>
    <xf numFmtId="0" fontId="0" fillId="0" borderId="0" xfId="0" applyAlignment="1">
      <alignment horizontal="right"/>
    </xf>
    <xf numFmtId="0" fontId="0" fillId="0" borderId="0" xfId="0" applyBorder="1"/>
    <xf numFmtId="6" fontId="0" fillId="0" borderId="0" xfId="0" applyNumberFormat="1" applyBorder="1"/>
    <xf numFmtId="6" fontId="0" fillId="0" borderId="0" xfId="0" applyNumberFormat="1"/>
    <xf numFmtId="6" fontId="2" fillId="0" borderId="0" xfId="0" applyNumberFormat="1" applyFont="1" applyBorder="1"/>
    <xf numFmtId="0" fontId="0" fillId="0" borderId="1" xfId="0" applyBorder="1"/>
    <xf numFmtId="0" fontId="7" fillId="0" borderId="2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6" fillId="0" borderId="6" xfId="4" applyBorder="1" applyAlignment="1">
      <alignment horizontal="center"/>
    </xf>
    <xf numFmtId="165" fontId="6" fillId="0" borderId="0" xfId="5" applyNumberFormat="1" applyFont="1" applyBorder="1"/>
    <xf numFmtId="165" fontId="6" fillId="0" borderId="7" xfId="6" applyNumberFormat="1" applyFont="1" applyBorder="1"/>
    <xf numFmtId="165" fontId="6" fillId="0" borderId="8" xfId="6" applyNumberFormat="1" applyFont="1" applyBorder="1"/>
    <xf numFmtId="0" fontId="6" fillId="0" borderId="9" xfId="4" applyBorder="1" applyAlignment="1">
      <alignment horizontal="center"/>
    </xf>
    <xf numFmtId="165" fontId="7" fillId="0" borderId="3" xfId="4" applyNumberFormat="1" applyFont="1" applyBorder="1"/>
    <xf numFmtId="165" fontId="7" fillId="0" borderId="4" xfId="6" applyNumberFormat="1" applyFont="1" applyBorder="1"/>
    <xf numFmtId="0" fontId="8" fillId="0" borderId="0" xfId="0" applyFont="1"/>
    <xf numFmtId="0" fontId="6" fillId="0" borderId="0" xfId="7"/>
    <xf numFmtId="0" fontId="6" fillId="0" borderId="4" xfId="7" applyFont="1" applyBorder="1" applyAlignment="1">
      <alignment horizontal="center"/>
    </xf>
    <xf numFmtId="0" fontId="6" fillId="0" borderId="3" xfId="7" applyFont="1" applyBorder="1" applyAlignment="1">
      <alignment horizontal="center"/>
    </xf>
    <xf numFmtId="0" fontId="0" fillId="0" borderId="4" xfId="0" applyBorder="1"/>
    <xf numFmtId="0" fontId="6" fillId="0" borderId="10" xfId="7" applyBorder="1" applyAlignment="1">
      <alignment horizontal="left"/>
    </xf>
    <xf numFmtId="0" fontId="6" fillId="0" borderId="9" xfId="7" applyBorder="1"/>
    <xf numFmtId="0" fontId="6" fillId="0" borderId="1" xfId="7" applyBorder="1"/>
    <xf numFmtId="0" fontId="6" fillId="0" borderId="0" xfId="7" applyBorder="1"/>
    <xf numFmtId="165" fontId="6" fillId="0" borderId="12" xfId="6" applyNumberFormat="1" applyFont="1" applyBorder="1"/>
    <xf numFmtId="9" fontId="6" fillId="0" borderId="0" xfId="3" applyFont="1" applyBorder="1"/>
    <xf numFmtId="165" fontId="6" fillId="0" borderId="13" xfId="6" applyNumberFormat="1" applyFont="1" applyBorder="1"/>
    <xf numFmtId="165" fontId="6" fillId="0" borderId="14" xfId="6" applyNumberFormat="1" applyFont="1" applyBorder="1"/>
    <xf numFmtId="9" fontId="6" fillId="0" borderId="13" xfId="3" applyFont="1" applyBorder="1"/>
    <xf numFmtId="9" fontId="6" fillId="0" borderId="15" xfId="3" applyFont="1" applyBorder="1"/>
    <xf numFmtId="0" fontId="6" fillId="0" borderId="16" xfId="7" applyBorder="1" applyAlignment="1">
      <alignment horizontal="left"/>
    </xf>
    <xf numFmtId="165" fontId="6" fillId="0" borderId="6" xfId="6" applyNumberFormat="1" applyFont="1" applyBorder="1"/>
    <xf numFmtId="165" fontId="6" fillId="0" borderId="0" xfId="6" applyNumberFormat="1" applyFont="1" applyBorder="1"/>
    <xf numFmtId="165" fontId="6" fillId="0" borderId="0" xfId="6" applyNumberFormat="1" applyFont="1"/>
    <xf numFmtId="9" fontId="6" fillId="0" borderId="7" xfId="3" applyFont="1" applyBorder="1"/>
    <xf numFmtId="165" fontId="6" fillId="0" borderId="9" xfId="6" applyNumberFormat="1" applyFont="1" applyBorder="1"/>
    <xf numFmtId="9" fontId="6" fillId="0" borderId="1" xfId="3" applyFont="1" applyBorder="1"/>
    <xf numFmtId="165" fontId="6" fillId="0" borderId="1" xfId="6" applyNumberFormat="1" applyFont="1" applyBorder="1"/>
    <xf numFmtId="9" fontId="6" fillId="0" borderId="11" xfId="3" applyFont="1" applyBorder="1"/>
    <xf numFmtId="0" fontId="6" fillId="0" borderId="17" xfId="7" applyBorder="1" applyAlignment="1">
      <alignment horizontal="left"/>
    </xf>
    <xf numFmtId="165" fontId="6" fillId="0" borderId="16" xfId="6" applyNumberFormat="1" applyFont="1" applyBorder="1"/>
    <xf numFmtId="165" fontId="6" fillId="0" borderId="10" xfId="6" applyNumberFormat="1" applyFont="1" applyBorder="1"/>
    <xf numFmtId="165" fontId="6" fillId="0" borderId="2" xfId="6" applyNumberFormat="1" applyFont="1" applyBorder="1"/>
    <xf numFmtId="165" fontId="6" fillId="0" borderId="3" xfId="6" applyNumberFormat="1" applyFont="1" applyBorder="1"/>
    <xf numFmtId="0" fontId="6" fillId="0" borderId="0" xfId="7" applyFont="1" applyAlignment="1">
      <alignment horizontal="left"/>
    </xf>
    <xf numFmtId="9" fontId="6" fillId="0" borderId="12" xfId="3" applyFont="1" applyFill="1" applyBorder="1"/>
    <xf numFmtId="9" fontId="6" fillId="0" borderId="13" xfId="3" applyFont="1" applyFill="1" applyBorder="1"/>
    <xf numFmtId="9" fontId="6" fillId="0" borderId="15" xfId="3" applyFont="1" applyFill="1" applyBorder="1"/>
    <xf numFmtId="0" fontId="0" fillId="0" borderId="15" xfId="0" applyBorder="1"/>
    <xf numFmtId="0" fontId="6" fillId="0" borderId="0" xfId="7" applyFont="1" applyBorder="1" applyAlignment="1">
      <alignment horizontal="left"/>
    </xf>
    <xf numFmtId="9" fontId="6" fillId="0" borderId="6" xfId="3" applyFont="1" applyBorder="1"/>
    <xf numFmtId="0" fontId="0" fillId="0" borderId="7" xfId="0" applyBorder="1"/>
    <xf numFmtId="9" fontId="6" fillId="0" borderId="9" xfId="7" applyNumberFormat="1" applyBorder="1"/>
    <xf numFmtId="9" fontId="0" fillId="0" borderId="1" xfId="3" applyFont="1" applyBorder="1"/>
    <xf numFmtId="9" fontId="6" fillId="0" borderId="1" xfId="7" applyNumberFormat="1" applyBorder="1"/>
    <xf numFmtId="9" fontId="0" fillId="0" borderId="11" xfId="3" applyFont="1" applyBorder="1"/>
    <xf numFmtId="9" fontId="6" fillId="0" borderId="9" xfId="3" applyFont="1" applyFill="1" applyBorder="1"/>
    <xf numFmtId="9" fontId="6" fillId="0" borderId="1" xfId="3" applyFont="1" applyFill="1" applyBorder="1"/>
    <xf numFmtId="9" fontId="0" fillId="0" borderId="9" xfId="3" applyFont="1" applyBorder="1"/>
    <xf numFmtId="0" fontId="6" fillId="0" borderId="0" xfId="7" applyFont="1" applyFill="1" applyBorder="1" applyAlignment="1">
      <alignment horizontal="left"/>
    </xf>
    <xf numFmtId="0" fontId="6" fillId="0" borderId="3" xfId="7" applyBorder="1" applyAlignment="1">
      <alignment horizontal="center"/>
    </xf>
    <xf numFmtId="0" fontId="6" fillId="0" borderId="4" xfId="7" applyBorder="1" applyAlignment="1">
      <alignment horizontal="center"/>
    </xf>
    <xf numFmtId="0" fontId="6" fillId="0" borderId="1" xfId="7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 horizontal="left"/>
    </xf>
    <xf numFmtId="3" fontId="0" fillId="0" borderId="13" xfId="0" applyNumberFormat="1" applyBorder="1"/>
    <xf numFmtId="9" fontId="0" fillId="0" borderId="0" xfId="3" applyFont="1" applyBorder="1"/>
    <xf numFmtId="9" fontId="0" fillId="0" borderId="13" xfId="3" applyFont="1" applyBorder="1"/>
    <xf numFmtId="3" fontId="0" fillId="0" borderId="0" xfId="0" applyNumberFormat="1" applyBorder="1"/>
    <xf numFmtId="9" fontId="0" fillId="0" borderId="7" xfId="3" applyFont="1" applyBorder="1"/>
    <xf numFmtId="3" fontId="0" fillId="0" borderId="7" xfId="0" applyNumberFormat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1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6" fillId="0" borderId="6" xfId="0" applyFont="1" applyBorder="1" applyAlignment="1">
      <alignment horizontal="left"/>
    </xf>
    <xf numFmtId="9" fontId="0" fillId="0" borderId="0" xfId="0" applyNumberFormat="1" applyBorder="1"/>
    <xf numFmtId="9" fontId="0" fillId="0" borderId="7" xfId="0" applyNumberFormat="1" applyBorder="1"/>
    <xf numFmtId="166" fontId="0" fillId="0" borderId="0" xfId="0" applyNumberFormat="1" applyBorder="1"/>
    <xf numFmtId="10" fontId="0" fillId="0" borderId="1" xfId="0" applyNumberFormat="1" applyBorder="1"/>
    <xf numFmtId="0" fontId="0" fillId="0" borderId="11" xfId="0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8" xfId="0" applyNumberFormat="1" applyFont="1" applyBorder="1"/>
    <xf numFmtId="0" fontId="9" fillId="0" borderId="13" xfId="0" applyNumberFormat="1" applyFont="1" applyBorder="1"/>
    <xf numFmtId="0" fontId="9" fillId="0" borderId="15" xfId="0" applyNumberFormat="1" applyFont="1" applyBorder="1"/>
    <xf numFmtId="0" fontId="9" fillId="0" borderId="6" xfId="0" applyFont="1" applyBorder="1" applyAlignment="1">
      <alignment horizontal="left"/>
    </xf>
    <xf numFmtId="0" fontId="9" fillId="0" borderId="16" xfId="0" applyNumberFormat="1" applyFont="1" applyBorder="1"/>
    <xf numFmtId="0" fontId="9" fillId="0" borderId="0" xfId="0" applyNumberFormat="1" applyFont="1" applyBorder="1"/>
    <xf numFmtId="0" fontId="9" fillId="0" borderId="7" xfId="0" applyNumberFormat="1" applyFont="1" applyBorder="1"/>
    <xf numFmtId="0" fontId="9" fillId="0" borderId="9" xfId="0" applyFont="1" applyBorder="1" applyAlignment="1">
      <alignment horizontal="left"/>
    </xf>
    <xf numFmtId="0" fontId="9" fillId="0" borderId="19" xfId="0" applyNumberFormat="1" applyFont="1" applyBorder="1"/>
    <xf numFmtId="0" fontId="9" fillId="0" borderId="1" xfId="0" applyNumberFormat="1" applyFont="1" applyBorder="1"/>
    <xf numFmtId="0" fontId="9" fillId="0" borderId="11" xfId="0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/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5" fontId="6" fillId="0" borderId="5" xfId="6" applyNumberFormat="1" applyFont="1" applyFill="1" applyBorder="1"/>
    <xf numFmtId="0" fontId="0" fillId="0" borderId="0" xfId="0" applyFill="1" applyBorder="1"/>
    <xf numFmtId="3" fontId="12" fillId="0" borderId="0" xfId="0" applyNumberFormat="1" applyFont="1" applyFill="1" applyBorder="1" applyAlignment="1">
      <alignment horizontal="center"/>
    </xf>
    <xf numFmtId="9" fontId="12" fillId="0" borderId="0" xfId="3" applyNumberFormat="1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9" fontId="0" fillId="0" borderId="1" xfId="3" applyFont="1" applyFill="1" applyBorder="1"/>
    <xf numFmtId="9" fontId="0" fillId="0" borderId="0" xfId="3" applyFont="1" applyFill="1" applyBorder="1"/>
    <xf numFmtId="9" fontId="0" fillId="0" borderId="7" xfId="3" applyFont="1" applyFill="1" applyBorder="1"/>
    <xf numFmtId="0" fontId="9" fillId="0" borderId="1" xfId="0" applyNumberFormat="1" applyFont="1" applyFill="1" applyBorder="1"/>
    <xf numFmtId="9" fontId="6" fillId="0" borderId="14" xfId="3" applyFont="1" applyBorder="1"/>
    <xf numFmtId="9" fontId="0" fillId="0" borderId="4" xfId="3" applyFont="1" applyBorder="1"/>
    <xf numFmtId="9" fontId="6" fillId="0" borderId="3" xfId="3" applyFont="1" applyBorder="1"/>
    <xf numFmtId="44" fontId="0" fillId="0" borderId="0" xfId="0" applyNumberFormat="1"/>
    <xf numFmtId="164" fontId="0" fillId="0" borderId="0" xfId="0" applyNumberFormat="1" applyFill="1"/>
    <xf numFmtId="0" fontId="0" fillId="0" borderId="0" xfId="0" applyBorder="1" applyAlignment="1">
      <alignment horizontal="left"/>
    </xf>
    <xf numFmtId="3" fontId="0" fillId="0" borderId="0" xfId="0" applyNumberFormat="1" applyFill="1" applyBorder="1"/>
    <xf numFmtId="3" fontId="0" fillId="0" borderId="8" xfId="0" applyNumberFormat="1" applyFill="1" applyBorder="1"/>
    <xf numFmtId="0" fontId="0" fillId="0" borderId="0" xfId="0" applyFill="1"/>
    <xf numFmtId="8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1" applyNumberFormat="1" applyFont="1" applyFill="1"/>
    <xf numFmtId="44" fontId="0" fillId="0" borderId="0" xfId="2" applyFont="1" applyFill="1"/>
    <xf numFmtId="6" fontId="0" fillId="0" borderId="0" xfId="0" applyNumberFormat="1" applyFill="1" applyBorder="1"/>
    <xf numFmtId="0" fontId="4" fillId="0" borderId="0" xfId="0" applyFont="1" applyFill="1" applyAlignment="1">
      <alignment horizontal="right"/>
    </xf>
    <xf numFmtId="165" fontId="2" fillId="0" borderId="0" xfId="1" applyNumberFormat="1" applyFont="1" applyFill="1"/>
    <xf numFmtId="0" fontId="2" fillId="0" borderId="0" xfId="0" applyFont="1" applyFill="1"/>
    <xf numFmtId="166" fontId="0" fillId="0" borderId="1" xfId="0" applyNumberFormat="1" applyBorder="1"/>
    <xf numFmtId="0" fontId="6" fillId="0" borderId="2" xfId="7" applyFont="1" applyBorder="1" applyAlignment="1">
      <alignment horizontal="center"/>
    </xf>
    <xf numFmtId="0" fontId="6" fillId="0" borderId="3" xfId="7" applyFont="1" applyBorder="1" applyAlignment="1">
      <alignment horizontal="center"/>
    </xf>
  </cellXfs>
  <cellStyles count="8">
    <cellStyle name="Comma" xfId="1" builtinId="3"/>
    <cellStyle name="Comma 2" xfId="6"/>
    <cellStyle name="Comma 3" xfId="5"/>
    <cellStyle name="Currency" xfId="2" builtinId="4"/>
    <cellStyle name="Normal" xfId="0" builtinId="0"/>
    <cellStyle name="Normal 2" xfId="7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19" zoomScale="85" zoomScaleNormal="85" workbookViewId="0">
      <selection activeCell="H44" sqref="H44"/>
    </sheetView>
  </sheetViews>
  <sheetFormatPr defaultRowHeight="14.4" x14ac:dyDescent="0.3"/>
  <cols>
    <col min="1" max="1" width="16" customWidth="1"/>
    <col min="5" max="5" width="11" customWidth="1"/>
    <col min="6" max="6" width="14.6640625" customWidth="1"/>
    <col min="7" max="7" width="15.6640625" customWidth="1"/>
    <col min="14" max="14" width="16.6640625" customWidth="1"/>
  </cols>
  <sheetData>
    <row r="1" spans="1:14" ht="15.6" x14ac:dyDescent="0.3">
      <c r="A1" s="1" t="s">
        <v>49</v>
      </c>
    </row>
    <row r="3" spans="1:14" x14ac:dyDescent="0.3"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</row>
    <row r="4" spans="1:14" x14ac:dyDescent="0.3">
      <c r="A4" t="s">
        <v>6</v>
      </c>
      <c r="B4" t="s">
        <v>7</v>
      </c>
      <c r="C4" s="2">
        <v>12.49</v>
      </c>
      <c r="D4" s="3">
        <v>2.4500000000000002</v>
      </c>
      <c r="E4" s="4">
        <v>1290</v>
      </c>
      <c r="F4" s="5">
        <f>C4*D4*E4</f>
        <v>39474.645000000004</v>
      </c>
      <c r="G4" s="5"/>
      <c r="N4" s="132"/>
    </row>
    <row r="5" spans="1:14" x14ac:dyDescent="0.3">
      <c r="B5" t="s">
        <v>8</v>
      </c>
      <c r="C5" s="2">
        <v>5.74</v>
      </c>
      <c r="D5" s="3">
        <v>1.04</v>
      </c>
      <c r="E5" s="4">
        <v>28155</v>
      </c>
      <c r="F5" s="5">
        <f t="shared" ref="F5:F8" si="0">C5*D5*E5</f>
        <v>168074.08800000002</v>
      </c>
      <c r="G5" s="5"/>
      <c r="N5" s="132"/>
    </row>
    <row r="6" spans="1:14" x14ac:dyDescent="0.3">
      <c r="B6" t="s">
        <v>9</v>
      </c>
      <c r="C6" s="2">
        <v>8.1999999999999993</v>
      </c>
      <c r="D6" s="3">
        <v>0.7</v>
      </c>
      <c r="E6" s="4">
        <v>39768</v>
      </c>
      <c r="F6" s="5">
        <f t="shared" si="0"/>
        <v>228268.31999999998</v>
      </c>
      <c r="G6" s="5"/>
      <c r="N6" s="132"/>
    </row>
    <row r="7" spans="1:14" x14ac:dyDescent="0.3">
      <c r="B7" t="s">
        <v>10</v>
      </c>
      <c r="C7" s="2">
        <v>4.3</v>
      </c>
      <c r="D7" s="3">
        <v>0.19</v>
      </c>
      <c r="E7" s="4">
        <v>148141</v>
      </c>
      <c r="F7" s="5">
        <f t="shared" si="0"/>
        <v>121031.19699999999</v>
      </c>
      <c r="G7" s="5"/>
      <c r="N7" s="132"/>
    </row>
    <row r="8" spans="1:14" x14ac:dyDescent="0.3">
      <c r="B8" t="s">
        <v>11</v>
      </c>
      <c r="C8" s="2">
        <v>9.9</v>
      </c>
      <c r="D8" s="3">
        <v>0.49</v>
      </c>
      <c r="E8" s="4">
        <v>452759</v>
      </c>
      <c r="F8" s="5">
        <f t="shared" si="0"/>
        <v>2196333.909</v>
      </c>
      <c r="G8" s="5">
        <f>SUM(F4:F8)</f>
        <v>2753182.159</v>
      </c>
      <c r="N8" s="132"/>
    </row>
    <row r="9" spans="1:14" x14ac:dyDescent="0.3">
      <c r="B9" s="6" t="s">
        <v>12</v>
      </c>
      <c r="C9" s="2"/>
      <c r="D9" s="3"/>
      <c r="E9" s="7">
        <f>SUM(E4:E8)</f>
        <v>670113</v>
      </c>
      <c r="F9" s="5"/>
      <c r="G9" s="5"/>
      <c r="H9">
        <v>71</v>
      </c>
    </row>
    <row r="10" spans="1:14" x14ac:dyDescent="0.3">
      <c r="A10" t="s">
        <v>13</v>
      </c>
      <c r="B10" t="s">
        <v>7</v>
      </c>
      <c r="C10" s="2">
        <v>9.9</v>
      </c>
      <c r="D10" s="3">
        <v>2.0499999999999998</v>
      </c>
      <c r="E10" s="4">
        <v>2723</v>
      </c>
      <c r="F10" s="5">
        <f>C10*D10*E10</f>
        <v>55263.284999999996</v>
      </c>
      <c r="G10" s="5"/>
    </row>
    <row r="11" spans="1:14" x14ac:dyDescent="0.3">
      <c r="B11" t="s">
        <v>8</v>
      </c>
      <c r="C11" s="2">
        <v>5.37</v>
      </c>
      <c r="D11" s="3">
        <v>1.06</v>
      </c>
      <c r="E11" s="4">
        <v>121921</v>
      </c>
      <c r="F11" s="5">
        <f t="shared" ref="F11:F14" si="1">C11*D11*E11</f>
        <v>693998.71620000002</v>
      </c>
      <c r="G11" s="5"/>
    </row>
    <row r="12" spans="1:14" x14ac:dyDescent="0.3">
      <c r="B12" t="s">
        <v>9</v>
      </c>
      <c r="C12" s="2">
        <v>6.97</v>
      </c>
      <c r="D12" s="3">
        <v>0.71</v>
      </c>
      <c r="E12" s="4">
        <v>112561</v>
      </c>
      <c r="F12" s="5">
        <f t="shared" si="1"/>
        <v>557030.62069999997</v>
      </c>
      <c r="G12" s="5"/>
    </row>
    <row r="13" spans="1:14" x14ac:dyDescent="0.3">
      <c r="B13" t="s">
        <v>10</v>
      </c>
      <c r="C13" s="2">
        <v>4.07</v>
      </c>
      <c r="D13" s="3">
        <v>0.18</v>
      </c>
      <c r="E13" s="4">
        <v>224816</v>
      </c>
      <c r="F13" s="5">
        <f t="shared" si="1"/>
        <v>164700.2016</v>
      </c>
      <c r="G13" s="5"/>
    </row>
    <row r="14" spans="1:14" x14ac:dyDescent="0.3">
      <c r="B14" t="s">
        <v>11</v>
      </c>
      <c r="C14" s="2">
        <v>8.6</v>
      </c>
      <c r="D14" s="3">
        <v>0.49</v>
      </c>
      <c r="E14" s="4">
        <v>232390</v>
      </c>
      <c r="F14" s="5">
        <f t="shared" si="1"/>
        <v>979291.45999999985</v>
      </c>
      <c r="G14" s="5">
        <f>SUM(F10:F14)</f>
        <v>2450284.2834999999</v>
      </c>
    </row>
    <row r="15" spans="1:14" x14ac:dyDescent="0.3">
      <c r="B15" s="6" t="s">
        <v>12</v>
      </c>
      <c r="C15" s="2"/>
      <c r="D15" s="3"/>
      <c r="E15" s="7">
        <f>SUM(E10:E14)</f>
        <v>694411</v>
      </c>
      <c r="F15" s="5"/>
      <c r="G15" s="5"/>
      <c r="H15">
        <v>130</v>
      </c>
    </row>
    <row r="16" spans="1:14" x14ac:dyDescent="0.3">
      <c r="A16" t="s">
        <v>14</v>
      </c>
      <c r="B16" t="s">
        <v>7</v>
      </c>
      <c r="C16" s="2">
        <v>14.18</v>
      </c>
      <c r="D16" s="3">
        <v>2.19</v>
      </c>
      <c r="E16" s="4">
        <v>13845</v>
      </c>
      <c r="F16" s="5">
        <f>C16*D16*E16</f>
        <v>429945.39899999998</v>
      </c>
      <c r="G16" s="5"/>
    </row>
    <row r="17" spans="1:8" x14ac:dyDescent="0.3">
      <c r="B17" t="s">
        <v>8</v>
      </c>
      <c r="C17" s="2">
        <v>5.78</v>
      </c>
      <c r="D17" s="3">
        <v>1.1000000000000001</v>
      </c>
      <c r="E17" s="4">
        <v>22896</v>
      </c>
      <c r="F17" s="5">
        <f t="shared" ref="F17:F20" si="2">C17*D17*E17</f>
        <v>145572.76800000001</v>
      </c>
      <c r="G17" s="5"/>
    </row>
    <row r="18" spans="1:8" x14ac:dyDescent="0.3">
      <c r="B18" t="s">
        <v>9</v>
      </c>
      <c r="C18" s="2">
        <v>7.88</v>
      </c>
      <c r="D18" s="3">
        <v>0.79</v>
      </c>
      <c r="E18" s="4">
        <v>30153</v>
      </c>
      <c r="F18" s="5">
        <f t="shared" si="2"/>
        <v>187708.45560000002</v>
      </c>
      <c r="G18" s="5"/>
    </row>
    <row r="19" spans="1:8" x14ac:dyDescent="0.3">
      <c r="B19" t="s">
        <v>10</v>
      </c>
      <c r="C19" s="2">
        <v>4.3600000000000003</v>
      </c>
      <c r="D19" s="3">
        <v>0.19</v>
      </c>
      <c r="E19" s="4">
        <v>35926</v>
      </c>
      <c r="F19" s="5">
        <f t="shared" si="2"/>
        <v>29761.098400000003</v>
      </c>
      <c r="G19" s="5"/>
    </row>
    <row r="20" spans="1:8" x14ac:dyDescent="0.3">
      <c r="B20" t="s">
        <v>11</v>
      </c>
      <c r="C20" s="2">
        <v>10.71</v>
      </c>
      <c r="D20" s="3">
        <v>0.46</v>
      </c>
      <c r="E20" s="4">
        <v>166009</v>
      </c>
      <c r="F20" s="5">
        <f t="shared" si="2"/>
        <v>817859.93940000003</v>
      </c>
      <c r="G20" s="5">
        <f>SUM(F16:F20)</f>
        <v>1610847.6603999999</v>
      </c>
    </row>
    <row r="21" spans="1:8" x14ac:dyDescent="0.3">
      <c r="B21" s="6" t="s">
        <v>12</v>
      </c>
      <c r="C21" s="2"/>
      <c r="D21" s="3"/>
      <c r="E21" s="7">
        <f>SUM(E16:E20)</f>
        <v>268829</v>
      </c>
      <c r="F21" s="5"/>
      <c r="G21" s="5"/>
      <c r="H21">
        <v>124</v>
      </c>
    </row>
    <row r="22" spans="1:8" x14ac:dyDescent="0.3">
      <c r="A22" t="s">
        <v>15</v>
      </c>
      <c r="B22" t="s">
        <v>7</v>
      </c>
      <c r="C22" s="2">
        <v>11.46</v>
      </c>
      <c r="D22" s="3">
        <v>3.02</v>
      </c>
      <c r="E22" s="4">
        <v>1083</v>
      </c>
      <c r="F22" s="5">
        <f>C22*D22*E22</f>
        <v>37481.763599999998</v>
      </c>
      <c r="G22" s="5"/>
    </row>
    <row r="23" spans="1:8" x14ac:dyDescent="0.3">
      <c r="B23" t="s">
        <v>8</v>
      </c>
      <c r="C23" s="2">
        <v>5.7</v>
      </c>
      <c r="D23" s="3">
        <v>1.24</v>
      </c>
      <c r="E23" s="4">
        <v>55096</v>
      </c>
      <c r="F23" s="5">
        <f t="shared" ref="F23:F26" si="3">C23*D23*E23</f>
        <v>389418.52800000005</v>
      </c>
      <c r="G23" s="5"/>
    </row>
    <row r="24" spans="1:8" x14ac:dyDescent="0.3">
      <c r="B24" t="s">
        <v>9</v>
      </c>
      <c r="C24" s="2">
        <v>8.58</v>
      </c>
      <c r="D24" s="3">
        <v>0.73</v>
      </c>
      <c r="E24" s="4">
        <v>23169</v>
      </c>
      <c r="F24" s="5">
        <f t="shared" si="3"/>
        <v>145116.71460000001</v>
      </c>
      <c r="G24" s="5"/>
    </row>
    <row r="25" spans="1:8" x14ac:dyDescent="0.3">
      <c r="B25" t="s">
        <v>10</v>
      </c>
      <c r="C25" s="2">
        <v>4.1900000000000004</v>
      </c>
      <c r="D25" s="3">
        <v>0.19</v>
      </c>
      <c r="E25" s="4">
        <v>288625</v>
      </c>
      <c r="F25" s="5">
        <f t="shared" si="3"/>
        <v>229774.36250000002</v>
      </c>
      <c r="G25" s="5"/>
    </row>
    <row r="26" spans="1:8" x14ac:dyDescent="0.3">
      <c r="B26" t="s">
        <v>11</v>
      </c>
      <c r="C26" s="2">
        <v>7.01</v>
      </c>
      <c r="D26" s="3">
        <v>0.51</v>
      </c>
      <c r="E26" s="4">
        <v>475181</v>
      </c>
      <c r="F26" s="5">
        <f t="shared" si="3"/>
        <v>1698819.5930999999</v>
      </c>
      <c r="G26" s="5">
        <f>SUM(F22:F26)</f>
        <v>2500610.9618000002</v>
      </c>
    </row>
    <row r="27" spans="1:8" x14ac:dyDescent="0.3">
      <c r="B27" s="6" t="s">
        <v>12</v>
      </c>
      <c r="C27" s="2"/>
      <c r="D27" s="3"/>
      <c r="E27" s="7">
        <f>SUM(E22:E26)</f>
        <v>843154</v>
      </c>
      <c r="F27" s="5"/>
      <c r="G27" s="5"/>
      <c r="H27">
        <v>149</v>
      </c>
    </row>
    <row r="28" spans="1:8" x14ac:dyDescent="0.3">
      <c r="A28" t="s">
        <v>16</v>
      </c>
      <c r="B28" t="s">
        <v>7</v>
      </c>
      <c r="C28" s="2">
        <v>10.98</v>
      </c>
      <c r="D28" s="3">
        <v>2.65</v>
      </c>
      <c r="E28" s="4">
        <v>498</v>
      </c>
      <c r="F28" s="5">
        <f>C28*D28*E28</f>
        <v>14490.306</v>
      </c>
      <c r="G28" s="5"/>
    </row>
    <row r="29" spans="1:8" x14ac:dyDescent="0.3">
      <c r="B29" t="s">
        <v>8</v>
      </c>
      <c r="C29" s="2">
        <v>5.84</v>
      </c>
      <c r="D29" s="3">
        <v>1.19</v>
      </c>
      <c r="E29" s="4">
        <v>124430</v>
      </c>
      <c r="F29" s="5">
        <f t="shared" ref="F29:F32" si="4">C29*D29*E29</f>
        <v>864738.72799999989</v>
      </c>
      <c r="G29" s="5"/>
    </row>
    <row r="30" spans="1:8" x14ac:dyDescent="0.3">
      <c r="B30" t="s">
        <v>9</v>
      </c>
      <c r="C30" s="2">
        <v>7.97</v>
      </c>
      <c r="D30" s="3">
        <v>0.75</v>
      </c>
      <c r="E30" s="4">
        <v>23278</v>
      </c>
      <c r="F30" s="5">
        <f t="shared" si="4"/>
        <v>139144.245</v>
      </c>
      <c r="G30" s="5"/>
    </row>
    <row r="31" spans="1:8" x14ac:dyDescent="0.3">
      <c r="B31" t="s">
        <v>10</v>
      </c>
      <c r="C31" s="2">
        <v>4.2</v>
      </c>
      <c r="D31" s="3">
        <v>0.18</v>
      </c>
      <c r="E31" s="4">
        <v>462865</v>
      </c>
      <c r="F31" s="5">
        <f t="shared" si="4"/>
        <v>349925.94</v>
      </c>
      <c r="G31" s="5"/>
    </row>
    <row r="32" spans="1:8" x14ac:dyDescent="0.3">
      <c r="B32" t="s">
        <v>11</v>
      </c>
      <c r="C32" s="2">
        <v>6.93</v>
      </c>
      <c r="D32" s="3">
        <v>0.51</v>
      </c>
      <c r="E32" s="4">
        <v>709826</v>
      </c>
      <c r="F32" s="5">
        <f t="shared" si="4"/>
        <v>2508738.0318</v>
      </c>
      <c r="G32" s="5">
        <f>SUM(F28:F32)</f>
        <v>3877037.2507999996</v>
      </c>
    </row>
    <row r="33" spans="1:8" x14ac:dyDescent="0.3">
      <c r="B33" s="6" t="s">
        <v>12</v>
      </c>
      <c r="C33" s="2"/>
      <c r="D33" s="3"/>
      <c r="E33" s="7">
        <f>SUM(E28:E32)</f>
        <v>1320897</v>
      </c>
      <c r="F33" s="5"/>
      <c r="G33" s="5"/>
      <c r="H33">
        <v>216</v>
      </c>
    </row>
    <row r="34" spans="1:8" x14ac:dyDescent="0.3">
      <c r="A34" t="s">
        <v>17</v>
      </c>
      <c r="B34" t="s">
        <v>7</v>
      </c>
      <c r="C34" s="133">
        <v>13.4</v>
      </c>
      <c r="D34" s="138">
        <v>2.52</v>
      </c>
      <c r="E34" s="8">
        <v>9827</v>
      </c>
      <c r="F34" s="5">
        <f>C34*D34*E34</f>
        <v>331838.136</v>
      </c>
      <c r="G34" s="5"/>
    </row>
    <row r="35" spans="1:8" x14ac:dyDescent="0.3">
      <c r="B35" t="s">
        <v>8</v>
      </c>
      <c r="C35" s="133">
        <v>5.2</v>
      </c>
      <c r="D35" s="138">
        <v>1.1100000000000001</v>
      </c>
      <c r="E35" s="4">
        <v>37254</v>
      </c>
      <c r="F35" s="5">
        <f t="shared" ref="F35:F38" si="5">C35*D35*E35</f>
        <v>215030.08800000005</v>
      </c>
      <c r="G35" s="5"/>
    </row>
    <row r="36" spans="1:8" x14ac:dyDescent="0.3">
      <c r="B36" t="s">
        <v>9</v>
      </c>
      <c r="C36" s="133">
        <v>8.9</v>
      </c>
      <c r="D36" s="138">
        <v>0.83</v>
      </c>
      <c r="E36" s="8">
        <v>22091</v>
      </c>
      <c r="F36" s="5">
        <f t="shared" si="5"/>
        <v>163186.217</v>
      </c>
      <c r="G36" s="5"/>
    </row>
    <row r="37" spans="1:8" x14ac:dyDescent="0.3">
      <c r="B37" t="s">
        <v>10</v>
      </c>
      <c r="C37" s="133">
        <v>4.2</v>
      </c>
      <c r="D37" s="138">
        <v>0.18</v>
      </c>
      <c r="E37" s="8">
        <v>212254</v>
      </c>
      <c r="F37" s="5">
        <f t="shared" si="5"/>
        <v>160464.024</v>
      </c>
      <c r="G37" s="5"/>
    </row>
    <row r="38" spans="1:8" x14ac:dyDescent="0.3">
      <c r="B38" t="s">
        <v>11</v>
      </c>
      <c r="C38" s="133">
        <v>8</v>
      </c>
      <c r="D38" s="138">
        <v>0.48</v>
      </c>
      <c r="E38" s="8">
        <v>1250959</v>
      </c>
      <c r="F38" s="5">
        <f t="shared" si="5"/>
        <v>4803682.5599999996</v>
      </c>
      <c r="G38" s="5">
        <f>SUM(F34:F38)</f>
        <v>5674201.0249999994</v>
      </c>
    </row>
    <row r="39" spans="1:8" x14ac:dyDescent="0.3">
      <c r="B39" s="6" t="s">
        <v>12</v>
      </c>
      <c r="C39" s="2"/>
      <c r="D39" s="5"/>
      <c r="E39" s="7">
        <f>SUM(E34:E38)</f>
        <v>1532385</v>
      </c>
      <c r="F39" s="5"/>
      <c r="G39" s="5"/>
    </row>
    <row r="40" spans="1:8" x14ac:dyDescent="0.3">
      <c r="C40" s="2"/>
      <c r="D40" s="5"/>
      <c r="E40" s="4"/>
      <c r="F40" s="5"/>
      <c r="G40" s="5"/>
    </row>
    <row r="41" spans="1:8" x14ac:dyDescent="0.3">
      <c r="A41" t="s">
        <v>18</v>
      </c>
      <c r="C41" s="2"/>
      <c r="D41" s="5"/>
      <c r="E41" s="4">
        <f>E33+E27+E21+E15+E9</f>
        <v>3797404</v>
      </c>
      <c r="F41" s="5"/>
      <c r="G41" s="5">
        <f>G32+G26+G20+G14+G8</f>
        <v>13191962.3155</v>
      </c>
    </row>
    <row r="42" spans="1:8" x14ac:dyDescent="0.3">
      <c r="A42" t="s">
        <v>19</v>
      </c>
      <c r="C42" s="2"/>
      <c r="D42" s="5"/>
      <c r="E42" s="4">
        <f>E39</f>
        <v>1532385</v>
      </c>
      <c r="F42" s="5"/>
      <c r="G42" s="5">
        <f>G38</f>
        <v>5674201.0249999994</v>
      </c>
    </row>
    <row r="43" spans="1:8" x14ac:dyDescent="0.3">
      <c r="A43" s="115" t="s">
        <v>20</v>
      </c>
      <c r="C43" s="2"/>
      <c r="D43" s="5"/>
      <c r="E43" s="7">
        <f>SUM(E41:E42)</f>
        <v>5329789</v>
      </c>
      <c r="F43" s="5"/>
      <c r="G43" s="9">
        <f>SUM(G41:G42)</f>
        <v>18866163.340500001</v>
      </c>
      <c r="H43" s="146">
        <v>422</v>
      </c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2" workbookViewId="0">
      <selection activeCell="H44" sqref="H44"/>
    </sheetView>
  </sheetViews>
  <sheetFormatPr defaultRowHeight="14.4" x14ac:dyDescent="0.3"/>
  <cols>
    <col min="1" max="1" width="12.88671875" customWidth="1"/>
    <col min="5" max="5" width="11.5546875" customWidth="1"/>
    <col min="6" max="6" width="15.6640625" customWidth="1"/>
    <col min="7" max="7" width="12.6640625" customWidth="1"/>
    <col min="8" max="8" width="7.6640625" customWidth="1"/>
  </cols>
  <sheetData>
    <row r="1" spans="1:11" ht="15.6" x14ac:dyDescent="0.3">
      <c r="A1" s="1" t="s">
        <v>50</v>
      </c>
    </row>
    <row r="3" spans="1:11" x14ac:dyDescent="0.3">
      <c r="A3" s="137"/>
      <c r="B3" s="137"/>
      <c r="C3" s="139" t="s">
        <v>0</v>
      </c>
      <c r="D3" s="139" t="s">
        <v>1</v>
      </c>
      <c r="E3" s="139" t="s">
        <v>2</v>
      </c>
      <c r="F3" s="139" t="s">
        <v>3</v>
      </c>
      <c r="G3" s="140" t="s">
        <v>4</v>
      </c>
      <c r="H3" s="140" t="s">
        <v>5</v>
      </c>
    </row>
    <row r="4" spans="1:11" x14ac:dyDescent="0.3">
      <c r="A4" s="137" t="s">
        <v>21</v>
      </c>
      <c r="B4" s="137" t="s">
        <v>7</v>
      </c>
      <c r="C4" s="133">
        <v>17.309999999999999</v>
      </c>
      <c r="D4" s="138">
        <v>1.54</v>
      </c>
      <c r="E4" s="141">
        <v>10294</v>
      </c>
      <c r="F4" s="142">
        <f>C4*D4*E4</f>
        <v>274411.27559999999</v>
      </c>
      <c r="G4" s="120"/>
      <c r="H4" s="120"/>
      <c r="K4" s="133"/>
    </row>
    <row r="5" spans="1:11" x14ac:dyDescent="0.3">
      <c r="A5" s="137"/>
      <c r="B5" s="137" t="s">
        <v>8</v>
      </c>
      <c r="C5" s="133">
        <v>5.7</v>
      </c>
      <c r="D5" s="138">
        <v>1.03</v>
      </c>
      <c r="E5" s="141">
        <v>722517</v>
      </c>
      <c r="F5" s="142">
        <f t="shared" ref="F5:F20" si="0">C5*D5*E5</f>
        <v>4241897.307</v>
      </c>
      <c r="G5" s="120"/>
      <c r="H5" s="120"/>
      <c r="K5" s="133"/>
    </row>
    <row r="6" spans="1:11" x14ac:dyDescent="0.3">
      <c r="A6" s="137"/>
      <c r="B6" s="137" t="s">
        <v>9</v>
      </c>
      <c r="C6" s="133">
        <v>6.07</v>
      </c>
      <c r="D6" s="138">
        <v>0.56000000000000005</v>
      </c>
      <c r="E6" s="141">
        <v>165320</v>
      </c>
      <c r="F6" s="142">
        <f t="shared" si="0"/>
        <v>561955.74400000006</v>
      </c>
      <c r="G6" s="120"/>
      <c r="H6" s="120"/>
      <c r="K6" s="133"/>
    </row>
    <row r="7" spans="1:11" x14ac:dyDescent="0.3">
      <c r="A7" s="137"/>
      <c r="B7" s="137" t="s">
        <v>10</v>
      </c>
      <c r="C7" s="133">
        <v>3.65</v>
      </c>
      <c r="D7" s="138">
        <v>0.21</v>
      </c>
      <c r="E7" s="141">
        <v>11182770</v>
      </c>
      <c r="F7" s="142">
        <f t="shared" si="0"/>
        <v>8571593.2050000001</v>
      </c>
      <c r="G7" s="120"/>
      <c r="H7" s="120"/>
      <c r="K7" s="133"/>
    </row>
    <row r="8" spans="1:11" x14ac:dyDescent="0.3">
      <c r="A8" s="137"/>
      <c r="B8" s="137" t="s">
        <v>11</v>
      </c>
      <c r="C8" s="133">
        <v>9.76</v>
      </c>
      <c r="D8" s="138">
        <v>0.5</v>
      </c>
      <c r="E8" s="141">
        <v>1588391</v>
      </c>
      <c r="F8" s="142">
        <f t="shared" si="0"/>
        <v>7751348.0800000001</v>
      </c>
      <c r="G8" s="143">
        <f>SUM(F4:F8)</f>
        <v>21401205.6116</v>
      </c>
      <c r="H8" s="120">
        <v>211</v>
      </c>
      <c r="K8" s="133"/>
    </row>
    <row r="9" spans="1:11" x14ac:dyDescent="0.3">
      <c r="A9" s="137"/>
      <c r="B9" s="144" t="s">
        <v>12</v>
      </c>
      <c r="C9" s="133"/>
      <c r="D9" s="137"/>
      <c r="E9" s="145">
        <f>SUM(E4:E8)</f>
        <v>13669292</v>
      </c>
      <c r="F9" s="142"/>
      <c r="G9" s="143"/>
      <c r="H9" s="120"/>
      <c r="K9" s="133"/>
    </row>
    <row r="10" spans="1:11" x14ac:dyDescent="0.3">
      <c r="A10" s="137" t="s">
        <v>22</v>
      </c>
      <c r="B10" s="137" t="s">
        <v>7</v>
      </c>
      <c r="C10" s="133">
        <v>14</v>
      </c>
      <c r="D10" s="138">
        <v>1.17</v>
      </c>
      <c r="E10" s="141">
        <v>408</v>
      </c>
      <c r="F10" s="142">
        <f t="shared" si="0"/>
        <v>6683.04</v>
      </c>
      <c r="G10" s="143"/>
      <c r="H10" s="120"/>
      <c r="K10" s="2"/>
    </row>
    <row r="11" spans="1:11" x14ac:dyDescent="0.3">
      <c r="A11" s="137"/>
      <c r="B11" s="137" t="s">
        <v>8</v>
      </c>
      <c r="C11" s="133">
        <v>5.8</v>
      </c>
      <c r="D11" s="138">
        <v>1.0900000000000001</v>
      </c>
      <c r="E11" s="141">
        <v>176102</v>
      </c>
      <c r="F11" s="142">
        <f t="shared" si="0"/>
        <v>1113316.844</v>
      </c>
      <c r="G11" s="143"/>
      <c r="H11" s="120"/>
      <c r="K11" s="2"/>
    </row>
    <row r="12" spans="1:11" x14ac:dyDescent="0.3">
      <c r="A12" s="137"/>
      <c r="B12" s="137" t="s">
        <v>9</v>
      </c>
      <c r="C12" s="133">
        <v>6.8</v>
      </c>
      <c r="D12" s="138">
        <v>0.56000000000000005</v>
      </c>
      <c r="E12" s="141">
        <v>85632</v>
      </c>
      <c r="F12" s="142">
        <f t="shared" si="0"/>
        <v>326086.65600000002</v>
      </c>
      <c r="G12" s="143"/>
      <c r="H12" s="120"/>
      <c r="K12" s="2"/>
    </row>
    <row r="13" spans="1:11" x14ac:dyDescent="0.3">
      <c r="A13" s="137"/>
      <c r="B13" s="137" t="s">
        <v>10</v>
      </c>
      <c r="C13" s="133">
        <v>3.6</v>
      </c>
      <c r="D13" s="138">
        <v>0.22</v>
      </c>
      <c r="E13" s="141">
        <v>20258356</v>
      </c>
      <c r="F13" s="142">
        <f t="shared" si="0"/>
        <v>16044617.952000001</v>
      </c>
      <c r="G13" s="143"/>
      <c r="H13" s="120"/>
      <c r="K13" s="2"/>
    </row>
    <row r="14" spans="1:11" x14ac:dyDescent="0.3">
      <c r="A14" s="137"/>
      <c r="B14" s="137" t="s">
        <v>11</v>
      </c>
      <c r="C14" s="133">
        <v>7.1</v>
      </c>
      <c r="D14" s="138">
        <v>0.5</v>
      </c>
      <c r="E14" s="141">
        <v>632348</v>
      </c>
      <c r="F14" s="142">
        <f t="shared" si="0"/>
        <v>2244835.4</v>
      </c>
      <c r="G14" s="143">
        <f>SUM(F10:F14)</f>
        <v>19735539.892000001</v>
      </c>
      <c r="H14" s="120">
        <v>207</v>
      </c>
      <c r="K14" s="2"/>
    </row>
    <row r="15" spans="1:11" x14ac:dyDescent="0.3">
      <c r="A15" s="137"/>
      <c r="B15" s="144" t="s">
        <v>12</v>
      </c>
      <c r="C15" s="137"/>
      <c r="D15" s="137"/>
      <c r="E15" s="145">
        <f>SUM(E10:E14)</f>
        <v>21152846</v>
      </c>
      <c r="F15" s="142"/>
      <c r="G15" s="143"/>
      <c r="H15" s="120"/>
    </row>
    <row r="16" spans="1:11" x14ac:dyDescent="0.3">
      <c r="A16" t="s">
        <v>23</v>
      </c>
      <c r="B16" t="s">
        <v>7</v>
      </c>
      <c r="C16" s="2">
        <v>14.4</v>
      </c>
      <c r="D16" s="3">
        <v>2.19</v>
      </c>
      <c r="E16" s="8">
        <v>18811</v>
      </c>
      <c r="F16" s="5">
        <f t="shared" si="0"/>
        <v>593223.696</v>
      </c>
      <c r="G16" s="12"/>
      <c r="H16" s="11"/>
      <c r="K16" s="2"/>
    </row>
    <row r="17" spans="1:11" x14ac:dyDescent="0.3">
      <c r="B17" t="s">
        <v>8</v>
      </c>
      <c r="C17" s="2">
        <v>5.5</v>
      </c>
      <c r="D17" s="3">
        <v>1.02</v>
      </c>
      <c r="E17" s="8">
        <v>9807</v>
      </c>
      <c r="F17" s="5">
        <f t="shared" si="0"/>
        <v>55017.270000000004</v>
      </c>
      <c r="G17" s="12"/>
      <c r="H17" s="11"/>
      <c r="K17" s="2"/>
    </row>
    <row r="18" spans="1:11" x14ac:dyDescent="0.3">
      <c r="B18" t="s">
        <v>9</v>
      </c>
      <c r="C18" s="2">
        <v>6.8</v>
      </c>
      <c r="D18" s="3">
        <v>0.56000000000000005</v>
      </c>
      <c r="E18" s="8">
        <v>33021</v>
      </c>
      <c r="F18" s="5">
        <f t="shared" si="0"/>
        <v>125743.96800000001</v>
      </c>
      <c r="G18" s="12"/>
      <c r="H18" s="11"/>
      <c r="K18" s="2"/>
    </row>
    <row r="19" spans="1:11" x14ac:dyDescent="0.3">
      <c r="B19" t="s">
        <v>10</v>
      </c>
      <c r="C19" s="2">
        <v>3.6</v>
      </c>
      <c r="D19" s="3">
        <v>0.23</v>
      </c>
      <c r="E19" s="8">
        <v>716085</v>
      </c>
      <c r="F19" s="5">
        <f t="shared" si="0"/>
        <v>592918.38</v>
      </c>
      <c r="G19" s="12"/>
      <c r="H19" s="11"/>
      <c r="K19" s="2"/>
    </row>
    <row r="20" spans="1:11" x14ac:dyDescent="0.3">
      <c r="B20" t="s">
        <v>11</v>
      </c>
      <c r="C20" s="2">
        <v>8.0399999999999991</v>
      </c>
      <c r="D20" s="3">
        <v>0.49</v>
      </c>
      <c r="E20" s="8">
        <v>2596432</v>
      </c>
      <c r="F20" s="5">
        <f t="shared" si="0"/>
        <v>10228903.507199999</v>
      </c>
      <c r="G20" s="12">
        <f>SUM(F16:F20)</f>
        <v>11595806.821199998</v>
      </c>
      <c r="H20" s="120">
        <v>226</v>
      </c>
      <c r="K20" s="2"/>
    </row>
    <row r="21" spans="1:11" x14ac:dyDescent="0.3">
      <c r="B21" s="6" t="s">
        <v>12</v>
      </c>
      <c r="E21" s="7">
        <f>SUM(E16:E20)</f>
        <v>3374156</v>
      </c>
      <c r="F21" s="13"/>
      <c r="G21" s="12"/>
      <c r="H21" s="11"/>
    </row>
    <row r="22" spans="1:11" x14ac:dyDescent="0.3">
      <c r="E22" s="4"/>
      <c r="F22" s="13"/>
      <c r="G22" s="12"/>
      <c r="H22" s="11"/>
    </row>
    <row r="23" spans="1:11" x14ac:dyDescent="0.3">
      <c r="A23" t="s">
        <v>24</v>
      </c>
      <c r="E23" s="4">
        <f>E9+E15</f>
        <v>34822138</v>
      </c>
      <c r="F23" s="13"/>
      <c r="G23" s="12">
        <f>G8+G14</f>
        <v>41136745.503600001</v>
      </c>
      <c r="H23" s="11"/>
    </row>
    <row r="24" spans="1:11" x14ac:dyDescent="0.3">
      <c r="A24" t="s">
        <v>25</v>
      </c>
      <c r="E24" s="4">
        <f>E21</f>
        <v>3374156</v>
      </c>
      <c r="F24" s="13"/>
      <c r="G24" s="12">
        <f>G20</f>
        <v>11595806.821199998</v>
      </c>
      <c r="H24" s="11"/>
    </row>
    <row r="25" spans="1:11" x14ac:dyDescent="0.3">
      <c r="A25" t="s">
        <v>20</v>
      </c>
      <c r="E25" s="7">
        <f>SUM(E23:E24)</f>
        <v>38196294</v>
      </c>
      <c r="F25" s="13"/>
      <c r="G25" s="14">
        <f>SUM(G23:G24)</f>
        <v>52732552.3248</v>
      </c>
      <c r="H25" s="11">
        <v>277</v>
      </c>
    </row>
    <row r="26" spans="1:11" x14ac:dyDescent="0.3">
      <c r="G26" s="11"/>
      <c r="H26" s="11"/>
    </row>
    <row r="27" spans="1:11" x14ac:dyDescent="0.3">
      <c r="G27" s="11"/>
      <c r="H27" s="11"/>
    </row>
    <row r="28" spans="1:11" ht="15.6" x14ac:dyDescent="0.3">
      <c r="A28" s="1" t="s">
        <v>45</v>
      </c>
      <c r="G28" s="15"/>
      <c r="H28" s="11"/>
    </row>
    <row r="29" spans="1:11" x14ac:dyDescent="0.3">
      <c r="A29" s="16" t="s">
        <v>26</v>
      </c>
      <c r="B29" s="17" t="s">
        <v>7</v>
      </c>
      <c r="C29" s="17" t="s">
        <v>8</v>
      </c>
      <c r="D29" s="18" t="s">
        <v>9</v>
      </c>
      <c r="E29" s="18" t="s">
        <v>10</v>
      </c>
      <c r="F29" s="18" t="s">
        <v>11</v>
      </c>
      <c r="G29" s="19" t="s">
        <v>27</v>
      </c>
      <c r="H29" s="20" t="s">
        <v>5</v>
      </c>
    </row>
    <row r="30" spans="1:11" x14ac:dyDescent="0.3">
      <c r="A30" s="21">
        <v>1</v>
      </c>
      <c r="B30" s="22">
        <v>9790</v>
      </c>
      <c r="C30" s="22">
        <v>79680</v>
      </c>
      <c r="D30" s="22">
        <v>39546</v>
      </c>
      <c r="E30" s="22">
        <v>1509017</v>
      </c>
      <c r="F30" s="22">
        <v>1250826</v>
      </c>
      <c r="G30" s="23">
        <f>SUM(B30:F30)</f>
        <v>2888859</v>
      </c>
      <c r="H30" s="24">
        <v>150</v>
      </c>
    </row>
    <row r="31" spans="1:11" x14ac:dyDescent="0.3">
      <c r="A31" s="21">
        <v>2</v>
      </c>
      <c r="B31" s="22">
        <v>158</v>
      </c>
      <c r="C31" s="22">
        <v>80184</v>
      </c>
      <c r="D31" s="22">
        <v>56032</v>
      </c>
      <c r="E31" s="22">
        <v>2707081</v>
      </c>
      <c r="F31" s="22">
        <v>905775</v>
      </c>
      <c r="G31" s="23">
        <f t="shared" ref="G31:G42" si="1">SUM(B31:F31)</f>
        <v>3749230</v>
      </c>
      <c r="H31" s="24">
        <v>147</v>
      </c>
    </row>
    <row r="32" spans="1:11" x14ac:dyDescent="0.3">
      <c r="A32" s="21">
        <v>3</v>
      </c>
      <c r="B32" s="22">
        <v>1181</v>
      </c>
      <c r="C32" s="22">
        <v>56450</v>
      </c>
      <c r="D32" s="22">
        <v>26255</v>
      </c>
      <c r="E32" s="22">
        <v>2725142</v>
      </c>
      <c r="F32" s="22">
        <v>89783</v>
      </c>
      <c r="G32" s="23">
        <f t="shared" si="1"/>
        <v>2898811</v>
      </c>
      <c r="H32" s="24">
        <v>105</v>
      </c>
    </row>
    <row r="33" spans="1:8" x14ac:dyDescent="0.3">
      <c r="A33" s="21">
        <v>4</v>
      </c>
      <c r="B33" s="22">
        <v>8690</v>
      </c>
      <c r="C33" s="22">
        <v>494286</v>
      </c>
      <c r="D33" s="22">
        <v>66427</v>
      </c>
      <c r="E33" s="22">
        <v>4017996</v>
      </c>
      <c r="F33" s="22">
        <v>216741</v>
      </c>
      <c r="G33" s="23">
        <f t="shared" si="1"/>
        <v>4804140</v>
      </c>
      <c r="H33" s="24">
        <v>98</v>
      </c>
    </row>
    <row r="34" spans="1:8" x14ac:dyDescent="0.3">
      <c r="A34" s="21">
        <v>5</v>
      </c>
      <c r="B34" s="22">
        <v>31</v>
      </c>
      <c r="C34" s="22">
        <v>2382</v>
      </c>
      <c r="D34" s="22">
        <v>1135</v>
      </c>
      <c r="E34" s="22">
        <v>102600</v>
      </c>
      <c r="F34" s="22">
        <v>7673</v>
      </c>
      <c r="G34" s="23">
        <f t="shared" si="1"/>
        <v>113821</v>
      </c>
      <c r="H34" s="24">
        <v>15</v>
      </c>
    </row>
    <row r="35" spans="1:8" x14ac:dyDescent="0.3">
      <c r="A35" s="21">
        <v>6</v>
      </c>
      <c r="B35" s="22">
        <v>18</v>
      </c>
      <c r="C35" s="22">
        <v>7171</v>
      </c>
      <c r="D35" s="22">
        <v>2270</v>
      </c>
      <c r="E35" s="22">
        <v>71013</v>
      </c>
      <c r="F35" s="22">
        <v>7473</v>
      </c>
      <c r="G35" s="23">
        <f t="shared" si="1"/>
        <v>87945</v>
      </c>
      <c r="H35" s="24">
        <v>17</v>
      </c>
    </row>
    <row r="36" spans="1:8" x14ac:dyDescent="0.3">
      <c r="A36" s="21">
        <v>7</v>
      </c>
      <c r="B36" s="22">
        <v>4906</v>
      </c>
      <c r="C36" s="22">
        <v>7920</v>
      </c>
      <c r="D36" s="22">
        <v>1838</v>
      </c>
      <c r="E36" s="22">
        <v>130487</v>
      </c>
      <c r="F36" s="22">
        <v>138770</v>
      </c>
      <c r="G36" s="23">
        <f t="shared" si="1"/>
        <v>283921</v>
      </c>
      <c r="H36" s="24">
        <v>53</v>
      </c>
    </row>
    <row r="37" spans="1:8" x14ac:dyDescent="0.3">
      <c r="A37" s="21">
        <v>9</v>
      </c>
      <c r="B37" s="22">
        <v>109</v>
      </c>
      <c r="C37" s="22">
        <v>41436</v>
      </c>
      <c r="D37" s="22">
        <v>27001</v>
      </c>
      <c r="E37" s="22">
        <v>3266557</v>
      </c>
      <c r="F37" s="22">
        <v>73223</v>
      </c>
      <c r="G37" s="23">
        <f t="shared" si="1"/>
        <v>3408326</v>
      </c>
      <c r="H37" s="24">
        <v>79</v>
      </c>
    </row>
    <row r="38" spans="1:8" x14ac:dyDescent="0.3">
      <c r="A38" s="21">
        <v>10</v>
      </c>
      <c r="B38" s="22">
        <v>14</v>
      </c>
      <c r="C38" s="22">
        <v>10520</v>
      </c>
      <c r="D38" s="22">
        <v>8928</v>
      </c>
      <c r="E38" s="22">
        <v>1350478</v>
      </c>
      <c r="F38" s="22">
        <v>30974</v>
      </c>
      <c r="G38" s="23">
        <f>SUM(B38:F38)</f>
        <v>1400914</v>
      </c>
      <c r="H38" s="24">
        <v>55</v>
      </c>
    </row>
    <row r="39" spans="1:8" x14ac:dyDescent="0.3">
      <c r="A39" s="21">
        <v>11</v>
      </c>
      <c r="B39" s="22">
        <v>16</v>
      </c>
      <c r="C39" s="22">
        <v>912</v>
      </c>
      <c r="D39" s="22">
        <v>208</v>
      </c>
      <c r="E39" s="22">
        <v>41731</v>
      </c>
      <c r="F39" s="22">
        <v>222594</v>
      </c>
      <c r="G39" s="23">
        <f t="shared" si="1"/>
        <v>265461</v>
      </c>
      <c r="H39" s="24">
        <v>57</v>
      </c>
    </row>
    <row r="40" spans="1:8" x14ac:dyDescent="0.3">
      <c r="A40" s="21">
        <v>12</v>
      </c>
      <c r="B40" s="22">
        <v>756</v>
      </c>
      <c r="C40" s="22">
        <v>84785</v>
      </c>
      <c r="D40" s="22">
        <v>29039</v>
      </c>
      <c r="E40" s="22">
        <v>7068105</v>
      </c>
      <c r="F40" s="22">
        <v>205413</v>
      </c>
      <c r="G40" s="23">
        <f t="shared" si="1"/>
        <v>7388098</v>
      </c>
      <c r="H40" s="24">
        <v>161</v>
      </c>
    </row>
    <row r="41" spans="1:8" x14ac:dyDescent="0.3">
      <c r="A41" s="21">
        <v>13</v>
      </c>
      <c r="B41" s="22">
        <v>3802</v>
      </c>
      <c r="C41" s="22">
        <v>19813</v>
      </c>
      <c r="D41" s="22">
        <v>18711</v>
      </c>
      <c r="E41" s="22">
        <v>6540440</v>
      </c>
      <c r="F41" s="22">
        <v>1588379</v>
      </c>
      <c r="G41" s="23">
        <f t="shared" si="1"/>
        <v>8171145</v>
      </c>
      <c r="H41" s="24">
        <v>149</v>
      </c>
    </row>
    <row r="42" spans="1:8" x14ac:dyDescent="0.3">
      <c r="A42" s="25">
        <v>14</v>
      </c>
      <c r="B42" s="22">
        <v>42</v>
      </c>
      <c r="C42" s="22">
        <v>22887</v>
      </c>
      <c r="D42" s="22">
        <v>6583</v>
      </c>
      <c r="E42" s="22">
        <v>2626564</v>
      </c>
      <c r="F42" s="22">
        <v>79547</v>
      </c>
      <c r="G42" s="23">
        <f t="shared" si="1"/>
        <v>2735623</v>
      </c>
      <c r="H42" s="24">
        <v>96</v>
      </c>
    </row>
    <row r="43" spans="1:8" x14ac:dyDescent="0.3">
      <c r="A43" s="16" t="s">
        <v>27</v>
      </c>
      <c r="B43" s="26">
        <f>SUM(B30:B42)</f>
        <v>29513</v>
      </c>
      <c r="C43" s="26">
        <f t="shared" ref="C43:F43" si="2">SUM(C30:C42)</f>
        <v>908426</v>
      </c>
      <c r="D43" s="26">
        <f t="shared" si="2"/>
        <v>283973</v>
      </c>
      <c r="E43" s="26">
        <f t="shared" si="2"/>
        <v>32157211</v>
      </c>
      <c r="F43" s="26">
        <f t="shared" si="2"/>
        <v>4817171</v>
      </c>
      <c r="G43" s="27">
        <f>SUM(G30:G42)</f>
        <v>38196294</v>
      </c>
      <c r="H43" s="119">
        <v>277</v>
      </c>
    </row>
  </sheetData>
  <pageMargins left="0.7" right="0.7" top="0.75" bottom="0.75" header="0.3" footer="0.3"/>
  <pageSetup orientation="portrait" r:id="rId1"/>
  <ignoredErrors>
    <ignoredError sqref="G30 G31:G37 G39:G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2" sqref="A2"/>
    </sheetView>
  </sheetViews>
  <sheetFormatPr defaultRowHeight="14.4" x14ac:dyDescent="0.3"/>
  <cols>
    <col min="1" max="1" width="14.109375" customWidth="1"/>
    <col min="2" max="2" width="11.44140625" bestFit="1" customWidth="1"/>
    <col min="3" max="3" width="3.6640625" customWidth="1"/>
    <col min="4" max="4" width="14.109375" customWidth="1"/>
    <col min="5" max="5" width="4.88671875" customWidth="1"/>
    <col min="6" max="6" width="11.33203125" customWidth="1"/>
    <col min="7" max="7" width="5.33203125" customWidth="1"/>
    <col min="8" max="8" width="12.88671875" customWidth="1"/>
    <col min="9" max="9" width="4.5546875" customWidth="1"/>
    <col min="10" max="10" width="11.6640625" customWidth="1"/>
    <col min="11" max="11" width="5.33203125" customWidth="1"/>
    <col min="12" max="12" width="11.33203125" customWidth="1"/>
    <col min="13" max="13" width="5.33203125" customWidth="1"/>
  </cols>
  <sheetData>
    <row r="1" spans="1:13" ht="15.6" x14ac:dyDescent="0.3">
      <c r="A1" s="28" t="s">
        <v>53</v>
      </c>
    </row>
    <row r="2" spans="1:13" x14ac:dyDescent="0.3">
      <c r="A2" s="29"/>
      <c r="B2" s="148" t="s">
        <v>28</v>
      </c>
      <c r="C2" s="149"/>
      <c r="D2" s="149"/>
      <c r="E2" s="30"/>
      <c r="F2" s="149" t="s">
        <v>29</v>
      </c>
      <c r="G2" s="149"/>
      <c r="H2" s="149"/>
      <c r="I2" s="31"/>
      <c r="J2" s="148" t="s">
        <v>30</v>
      </c>
      <c r="K2" s="149"/>
      <c r="L2" s="149"/>
      <c r="M2" s="32"/>
    </row>
    <row r="3" spans="1:13" x14ac:dyDescent="0.3">
      <c r="A3" s="33" t="s">
        <v>31</v>
      </c>
      <c r="B3" s="34" t="s">
        <v>32</v>
      </c>
      <c r="C3" s="73" t="s">
        <v>33</v>
      </c>
      <c r="D3" s="35" t="s">
        <v>34</v>
      </c>
      <c r="E3" s="74" t="s">
        <v>33</v>
      </c>
      <c r="F3" s="36" t="s">
        <v>32</v>
      </c>
      <c r="G3" s="73" t="s">
        <v>33</v>
      </c>
      <c r="H3" s="36" t="s">
        <v>34</v>
      </c>
      <c r="I3" s="74" t="s">
        <v>33</v>
      </c>
      <c r="J3" s="34" t="s">
        <v>32</v>
      </c>
      <c r="K3" s="75" t="s">
        <v>33</v>
      </c>
      <c r="L3" s="35" t="s">
        <v>34</v>
      </c>
      <c r="M3" s="76" t="s">
        <v>33</v>
      </c>
    </row>
    <row r="4" spans="1:13" x14ac:dyDescent="0.3">
      <c r="A4" s="33">
        <v>1989</v>
      </c>
      <c r="B4" s="37">
        <v>2769875</v>
      </c>
      <c r="C4" s="38">
        <f>B4/(D4+B4)</f>
        <v>5.0508351203368364E-2</v>
      </c>
      <c r="D4" s="39">
        <v>52070066</v>
      </c>
      <c r="E4" s="38">
        <f>D4/(B4+D4)</f>
        <v>0.94949164879663162</v>
      </c>
      <c r="F4" s="40">
        <v>542846</v>
      </c>
      <c r="G4" s="38">
        <f>F4/(H4+F4)</f>
        <v>0.33459422177377851</v>
      </c>
      <c r="H4" s="40">
        <v>1079555</v>
      </c>
      <c r="I4" s="38">
        <f>H4/(F4+H4)</f>
        <v>0.66540577822622149</v>
      </c>
      <c r="J4" s="37">
        <v>893976</v>
      </c>
      <c r="K4" s="41">
        <f>J4/(L4+J4)</f>
        <v>0.52061280217754768</v>
      </c>
      <c r="L4" s="39">
        <v>823185</v>
      </c>
      <c r="M4" s="42">
        <f>L4/(J4+L4)</f>
        <v>0.47938719782245232</v>
      </c>
    </row>
    <row r="5" spans="1:13" x14ac:dyDescent="0.3">
      <c r="A5" s="43">
        <v>1990</v>
      </c>
      <c r="B5" s="44">
        <v>1168061</v>
      </c>
      <c r="C5" s="38">
        <f t="shared" ref="C5:C31" si="0">B5/(D5+B5)</f>
        <v>4.0162724810544476E-2</v>
      </c>
      <c r="D5" s="45">
        <v>27915150</v>
      </c>
      <c r="E5" s="38">
        <f t="shared" ref="E5:E31" si="1">D5/(B5+D5)</f>
        <v>0.9598372751894555</v>
      </c>
      <c r="F5" s="45">
        <v>616226</v>
      </c>
      <c r="G5" s="38">
        <f t="shared" ref="G5:G31" si="2">F5/(H5+F5)</f>
        <v>0.36707474856261929</v>
      </c>
      <c r="H5" s="46">
        <v>1062522</v>
      </c>
      <c r="I5" s="38">
        <f t="shared" ref="I5:I31" si="3">H5/(F5+H5)</f>
        <v>0.63292525143738076</v>
      </c>
      <c r="J5" s="44">
        <v>767492</v>
      </c>
      <c r="K5" s="38">
        <f t="shared" ref="K5:K31" si="4">J5/(L5+J5)</f>
        <v>0.44276426234993455</v>
      </c>
      <c r="L5" s="45">
        <v>965918</v>
      </c>
      <c r="M5" s="47">
        <f t="shared" ref="M5:M31" si="5">L5/(J5+L5)</f>
        <v>0.55723573765006551</v>
      </c>
    </row>
    <row r="6" spans="1:13" x14ac:dyDescent="0.3">
      <c r="A6" s="43">
        <v>1991</v>
      </c>
      <c r="B6" s="44">
        <v>820409</v>
      </c>
      <c r="C6" s="38">
        <f t="shared" si="0"/>
        <v>1.3808631400722339E-2</v>
      </c>
      <c r="D6" s="45">
        <v>58592358</v>
      </c>
      <c r="E6" s="38">
        <f t="shared" si="1"/>
        <v>0.9861913685992777</v>
      </c>
      <c r="F6" s="45">
        <v>707277</v>
      </c>
      <c r="G6" s="38">
        <f t="shared" si="2"/>
        <v>0.24969312483120543</v>
      </c>
      <c r="H6" s="46">
        <v>2125308</v>
      </c>
      <c r="I6" s="38">
        <f t="shared" si="3"/>
        <v>0.75030687516879457</v>
      </c>
      <c r="J6" s="44">
        <v>711874</v>
      </c>
      <c r="K6" s="38">
        <f t="shared" si="4"/>
        <v>0.4037528436434254</v>
      </c>
      <c r="L6" s="45">
        <v>1051269</v>
      </c>
      <c r="M6" s="47">
        <f t="shared" si="5"/>
        <v>0.59624715635657455</v>
      </c>
    </row>
    <row r="7" spans="1:13" x14ac:dyDescent="0.3">
      <c r="A7" s="43">
        <v>1992</v>
      </c>
      <c r="B7" s="44">
        <v>1408331</v>
      </c>
      <c r="C7" s="38">
        <f t="shared" si="0"/>
        <v>4.5171520020425043E-2</v>
      </c>
      <c r="D7" s="45">
        <v>29769079</v>
      </c>
      <c r="E7" s="38">
        <f t="shared" si="1"/>
        <v>0.95482847997957498</v>
      </c>
      <c r="F7" s="45">
        <v>845176</v>
      </c>
      <c r="G7" s="38">
        <f t="shared" si="2"/>
        <v>0.20927403469858064</v>
      </c>
      <c r="H7" s="46">
        <v>3193433</v>
      </c>
      <c r="I7" s="38">
        <f t="shared" si="3"/>
        <v>0.79072596530141936</v>
      </c>
      <c r="J7" s="44">
        <v>922069</v>
      </c>
      <c r="K7" s="38">
        <f t="shared" si="4"/>
        <v>0.40818333054443684</v>
      </c>
      <c r="L7" s="45">
        <v>1336889</v>
      </c>
      <c r="M7" s="47">
        <f t="shared" si="5"/>
        <v>0.5918166694555631</v>
      </c>
    </row>
    <row r="8" spans="1:13" x14ac:dyDescent="0.3">
      <c r="A8" s="43">
        <v>1993</v>
      </c>
      <c r="B8" s="44">
        <v>1087670</v>
      </c>
      <c r="C8" s="38">
        <f t="shared" si="0"/>
        <v>1.9956447617650558E-2</v>
      </c>
      <c r="D8" s="45">
        <v>53414515</v>
      </c>
      <c r="E8" s="38">
        <f t="shared" si="1"/>
        <v>0.98004355238234941</v>
      </c>
      <c r="F8" s="45">
        <v>1401186</v>
      </c>
      <c r="G8" s="38">
        <f t="shared" si="2"/>
        <v>0.23323366594819372</v>
      </c>
      <c r="H8" s="46">
        <v>4606463</v>
      </c>
      <c r="I8" s="38">
        <f t="shared" si="3"/>
        <v>0.76676633405180628</v>
      </c>
      <c r="J8" s="44">
        <v>1021899</v>
      </c>
      <c r="K8" s="38">
        <f t="shared" si="4"/>
        <v>0.3767550149868934</v>
      </c>
      <c r="L8" s="45">
        <v>1690471</v>
      </c>
      <c r="M8" s="47">
        <f t="shared" si="5"/>
        <v>0.62324498501310666</v>
      </c>
    </row>
    <row r="9" spans="1:13" x14ac:dyDescent="0.3">
      <c r="A9" s="43">
        <v>1994</v>
      </c>
      <c r="B9" s="44">
        <v>1030607</v>
      </c>
      <c r="C9" s="38">
        <f t="shared" si="0"/>
        <v>1.9701651803866474E-2</v>
      </c>
      <c r="D9" s="45">
        <v>51280083</v>
      </c>
      <c r="E9" s="38">
        <f t="shared" si="1"/>
        <v>0.98029834819613348</v>
      </c>
      <c r="F9" s="45">
        <v>1823497</v>
      </c>
      <c r="G9" s="38">
        <f t="shared" si="2"/>
        <v>0.2223785236261259</v>
      </c>
      <c r="H9" s="46">
        <v>6376472</v>
      </c>
      <c r="I9" s="38">
        <f t="shared" si="3"/>
        <v>0.77762147637387413</v>
      </c>
      <c r="J9" s="44">
        <v>686792</v>
      </c>
      <c r="K9" s="38">
        <f t="shared" si="4"/>
        <v>0.32435597963919938</v>
      </c>
      <c r="L9" s="45">
        <v>1430610</v>
      </c>
      <c r="M9" s="47">
        <f t="shared" si="5"/>
        <v>0.67564402036080062</v>
      </c>
    </row>
    <row r="10" spans="1:13" x14ac:dyDescent="0.3">
      <c r="A10" s="43">
        <v>1995</v>
      </c>
      <c r="B10" s="44">
        <v>1337764</v>
      </c>
      <c r="C10" s="38">
        <f t="shared" si="0"/>
        <v>2.9836646543673389E-2</v>
      </c>
      <c r="D10" s="45">
        <v>43498508</v>
      </c>
      <c r="E10" s="38">
        <f t="shared" si="1"/>
        <v>0.97016335345632665</v>
      </c>
      <c r="F10" s="45">
        <v>2478672</v>
      </c>
      <c r="G10" s="38">
        <f t="shared" si="2"/>
        <v>0.27300552108054443</v>
      </c>
      <c r="H10" s="46">
        <v>6600529</v>
      </c>
      <c r="I10" s="38">
        <f t="shared" si="3"/>
        <v>0.72699447891945557</v>
      </c>
      <c r="J10" s="44">
        <v>640971</v>
      </c>
      <c r="K10" s="38">
        <f t="shared" si="4"/>
        <v>0.41403961395034272</v>
      </c>
      <c r="L10" s="45">
        <v>907120</v>
      </c>
      <c r="M10" s="47">
        <f t="shared" si="5"/>
        <v>0.58596038604965728</v>
      </c>
    </row>
    <row r="11" spans="1:13" x14ac:dyDescent="0.3">
      <c r="A11" s="43">
        <v>1996</v>
      </c>
      <c r="B11" s="44">
        <v>615311</v>
      </c>
      <c r="C11" s="38">
        <f t="shared" si="0"/>
        <v>9.8821648791023141E-3</v>
      </c>
      <c r="D11" s="45">
        <v>61649487</v>
      </c>
      <c r="E11" s="38">
        <f t="shared" si="1"/>
        <v>0.99011783512089768</v>
      </c>
      <c r="F11" s="45">
        <v>2033650</v>
      </c>
      <c r="G11" s="38">
        <f t="shared" si="2"/>
        <v>0.18568369702344556</v>
      </c>
      <c r="H11" s="46">
        <v>8918577</v>
      </c>
      <c r="I11" s="38">
        <f t="shared" si="3"/>
        <v>0.81431630297655444</v>
      </c>
      <c r="J11" s="44">
        <v>1026591</v>
      </c>
      <c r="K11" s="38">
        <f t="shared" si="4"/>
        <v>0.40399250092675887</v>
      </c>
      <c r="L11" s="45">
        <v>1514523</v>
      </c>
      <c r="M11" s="47">
        <f t="shared" si="5"/>
        <v>0.59600749907324113</v>
      </c>
    </row>
    <row r="12" spans="1:13" x14ac:dyDescent="0.3">
      <c r="A12" s="43">
        <v>1997</v>
      </c>
      <c r="B12" s="44">
        <v>1384200</v>
      </c>
      <c r="C12" s="38">
        <f t="shared" si="0"/>
        <v>5.2899325994102804E-2</v>
      </c>
      <c r="D12" s="45">
        <v>24782485</v>
      </c>
      <c r="E12" s="38">
        <f t="shared" si="1"/>
        <v>0.94710067400589715</v>
      </c>
      <c r="F12" s="45">
        <v>1689474</v>
      </c>
      <c r="G12" s="38">
        <f t="shared" si="2"/>
        <v>0.22368022992483724</v>
      </c>
      <c r="H12" s="46">
        <v>5863603</v>
      </c>
      <c r="I12" s="38">
        <f t="shared" si="3"/>
        <v>0.77631977007516273</v>
      </c>
      <c r="J12" s="44">
        <v>645516</v>
      </c>
      <c r="K12" s="38">
        <f t="shared" si="4"/>
        <v>0.2903104378294582</v>
      </c>
      <c r="L12" s="45">
        <v>1578021</v>
      </c>
      <c r="M12" s="47">
        <f t="shared" si="5"/>
        <v>0.7096895621705418</v>
      </c>
    </row>
    <row r="13" spans="1:13" x14ac:dyDescent="0.3">
      <c r="A13" s="43">
        <v>1998</v>
      </c>
      <c r="B13" s="44">
        <v>1489395</v>
      </c>
      <c r="C13" s="38">
        <f t="shared" si="0"/>
        <v>3.7303818051331566E-2</v>
      </c>
      <c r="D13" s="45">
        <v>38436679</v>
      </c>
      <c r="E13" s="38">
        <f t="shared" si="1"/>
        <v>0.96269618194866846</v>
      </c>
      <c r="F13" s="45">
        <v>1923764</v>
      </c>
      <c r="G13" s="38">
        <f t="shared" si="2"/>
        <v>0.16978268768429397</v>
      </c>
      <c r="H13" s="46">
        <v>9406979</v>
      </c>
      <c r="I13" s="38">
        <f t="shared" si="3"/>
        <v>0.83021731231570606</v>
      </c>
      <c r="J13" s="44">
        <v>501291</v>
      </c>
      <c r="K13" s="38">
        <f t="shared" si="4"/>
        <v>0.4062059135502451</v>
      </c>
      <c r="L13" s="45">
        <v>732790</v>
      </c>
      <c r="M13" s="47">
        <f t="shared" si="5"/>
        <v>0.59379408644975495</v>
      </c>
    </row>
    <row r="14" spans="1:13" x14ac:dyDescent="0.3">
      <c r="A14" s="43">
        <v>1999</v>
      </c>
      <c r="B14" s="44">
        <v>1274672</v>
      </c>
      <c r="C14" s="38">
        <f t="shared" si="0"/>
        <v>1.7404918882584851E-2</v>
      </c>
      <c r="D14" s="45">
        <v>71961636</v>
      </c>
      <c r="E14" s="38">
        <f t="shared" si="1"/>
        <v>0.98259508111741511</v>
      </c>
      <c r="F14" s="45">
        <v>2166260</v>
      </c>
      <c r="G14" s="38">
        <f t="shared" si="2"/>
        <v>0.19497510630538256</v>
      </c>
      <c r="H14" s="46">
        <v>8944184</v>
      </c>
      <c r="I14" s="38">
        <f t="shared" si="3"/>
        <v>0.80502489369461738</v>
      </c>
      <c r="J14" s="44">
        <v>545681</v>
      </c>
      <c r="K14" s="38">
        <f t="shared" si="4"/>
        <v>0.56199052708657959</v>
      </c>
      <c r="L14" s="45">
        <v>425298</v>
      </c>
      <c r="M14" s="47">
        <f t="shared" si="5"/>
        <v>0.43800947291342035</v>
      </c>
    </row>
    <row r="15" spans="1:13" x14ac:dyDescent="0.3">
      <c r="A15" s="43">
        <v>2000</v>
      </c>
      <c r="B15" s="44">
        <v>679452</v>
      </c>
      <c r="C15" s="38">
        <f t="shared" si="0"/>
        <v>3.6071715955862088E-2</v>
      </c>
      <c r="D15" s="45">
        <v>18156691</v>
      </c>
      <c r="E15" s="38">
        <f t="shared" si="1"/>
        <v>0.96392828404413788</v>
      </c>
      <c r="F15" s="45">
        <v>2561607</v>
      </c>
      <c r="G15" s="38">
        <f t="shared" si="2"/>
        <v>0.23570473461942476</v>
      </c>
      <c r="H15" s="46">
        <v>8306257</v>
      </c>
      <c r="I15" s="38">
        <f t="shared" si="3"/>
        <v>0.76429526538057524</v>
      </c>
      <c r="J15" s="44">
        <v>496614</v>
      </c>
      <c r="K15" s="38">
        <f t="shared" si="4"/>
        <v>0.50373121838455537</v>
      </c>
      <c r="L15" s="45">
        <v>489257</v>
      </c>
      <c r="M15" s="47">
        <f t="shared" si="5"/>
        <v>0.49626878161544463</v>
      </c>
    </row>
    <row r="16" spans="1:13" x14ac:dyDescent="0.3">
      <c r="A16" s="43">
        <v>2001</v>
      </c>
      <c r="B16" s="44">
        <v>1568859</v>
      </c>
      <c r="C16" s="38">
        <f t="shared" si="0"/>
        <v>2.4698591460247887E-2</v>
      </c>
      <c r="D16" s="45">
        <v>61951322</v>
      </c>
      <c r="E16" s="38">
        <f t="shared" si="1"/>
        <v>0.97530140853975211</v>
      </c>
      <c r="F16" s="45">
        <v>1576881</v>
      </c>
      <c r="G16" s="38">
        <f t="shared" si="2"/>
        <v>0.26224272870098231</v>
      </c>
      <c r="H16" s="46">
        <v>4436178</v>
      </c>
      <c r="I16" s="38">
        <f t="shared" si="3"/>
        <v>0.73775727129901769</v>
      </c>
      <c r="J16" s="44">
        <v>687476</v>
      </c>
      <c r="K16" s="38">
        <f t="shared" si="4"/>
        <v>0.40424855068160154</v>
      </c>
      <c r="L16" s="45">
        <v>1013151</v>
      </c>
      <c r="M16" s="47">
        <f t="shared" si="5"/>
        <v>0.59575144931839841</v>
      </c>
    </row>
    <row r="17" spans="1:13" x14ac:dyDescent="0.3">
      <c r="A17" s="43">
        <v>2002</v>
      </c>
      <c r="B17" s="44">
        <v>802290</v>
      </c>
      <c r="C17" s="38">
        <f t="shared" si="0"/>
        <v>1.8683879307016222E-2</v>
      </c>
      <c r="D17" s="45">
        <v>42137936</v>
      </c>
      <c r="E17" s="38">
        <f t="shared" si="1"/>
        <v>0.9813161206929838</v>
      </c>
      <c r="F17" s="45">
        <v>1415849</v>
      </c>
      <c r="G17" s="38">
        <f t="shared" si="2"/>
        <v>0.31281330234619531</v>
      </c>
      <c r="H17" s="46">
        <v>3110330</v>
      </c>
      <c r="I17" s="38">
        <f t="shared" si="3"/>
        <v>0.68718669765380469</v>
      </c>
      <c r="J17" s="44">
        <v>464138</v>
      </c>
      <c r="K17" s="38">
        <f t="shared" si="4"/>
        <v>0.7502845060586858</v>
      </c>
      <c r="L17" s="45">
        <v>154478</v>
      </c>
      <c r="M17" s="47">
        <f t="shared" si="5"/>
        <v>0.24971549394131415</v>
      </c>
    </row>
    <row r="18" spans="1:13" x14ac:dyDescent="0.3">
      <c r="A18" s="43">
        <v>2003</v>
      </c>
      <c r="B18" s="44">
        <v>1354839</v>
      </c>
      <c r="C18" s="38">
        <f t="shared" si="0"/>
        <v>2.6436095447245352E-2</v>
      </c>
      <c r="D18" s="45">
        <v>49894749</v>
      </c>
      <c r="E18" s="38">
        <f t="shared" si="1"/>
        <v>0.97356390455275466</v>
      </c>
      <c r="F18" s="45">
        <v>1528198</v>
      </c>
      <c r="G18" s="38">
        <f t="shared" si="2"/>
        <v>0.26059226584606654</v>
      </c>
      <c r="H18" s="46">
        <v>4336128</v>
      </c>
      <c r="I18" s="38">
        <f t="shared" si="3"/>
        <v>0.73940773415393346</v>
      </c>
      <c r="J18" s="44">
        <v>598679</v>
      </c>
      <c r="K18" s="38">
        <f t="shared" si="4"/>
        <v>0.46768252718348685</v>
      </c>
      <c r="L18" s="45">
        <v>681418</v>
      </c>
      <c r="M18" s="47">
        <f t="shared" si="5"/>
        <v>0.53231747281651309</v>
      </c>
    </row>
    <row r="19" spans="1:13" x14ac:dyDescent="0.3">
      <c r="A19" s="43">
        <v>2004</v>
      </c>
      <c r="B19" s="44">
        <v>944447</v>
      </c>
      <c r="C19" s="38">
        <f t="shared" si="0"/>
        <v>2.1690853382823866E-2</v>
      </c>
      <c r="D19" s="45">
        <v>42596809</v>
      </c>
      <c r="E19" s="38">
        <f t="shared" si="1"/>
        <v>0.97830914661717616</v>
      </c>
      <c r="F19" s="45">
        <v>1835679</v>
      </c>
      <c r="G19" s="38">
        <f t="shared" si="2"/>
        <v>0.24410215999040441</v>
      </c>
      <c r="H19" s="46">
        <v>5684447</v>
      </c>
      <c r="I19" s="38">
        <f t="shared" si="3"/>
        <v>0.75589784000959559</v>
      </c>
      <c r="J19" s="44">
        <v>798096</v>
      </c>
      <c r="K19" s="38">
        <f t="shared" si="4"/>
        <v>0.46984051480790956</v>
      </c>
      <c r="L19" s="45">
        <v>900557</v>
      </c>
      <c r="M19" s="47">
        <f t="shared" si="5"/>
        <v>0.53015948519209044</v>
      </c>
    </row>
    <row r="20" spans="1:13" x14ac:dyDescent="0.3">
      <c r="A20" s="43">
        <v>2005</v>
      </c>
      <c r="B20" s="44">
        <v>1530243</v>
      </c>
      <c r="C20" s="38">
        <f t="shared" si="0"/>
        <v>2.6716665105241184E-2</v>
      </c>
      <c r="D20" s="45">
        <v>55746479</v>
      </c>
      <c r="E20" s="38">
        <f t="shared" si="1"/>
        <v>0.97328333489475882</v>
      </c>
      <c r="F20" s="45">
        <v>1511570</v>
      </c>
      <c r="G20" s="38">
        <f t="shared" si="2"/>
        <v>0.3492056084698133</v>
      </c>
      <c r="H20" s="46">
        <v>2817026</v>
      </c>
      <c r="I20" s="38">
        <f t="shared" si="3"/>
        <v>0.6507943915301867</v>
      </c>
      <c r="J20" s="44">
        <v>462209</v>
      </c>
      <c r="K20" s="38">
        <f t="shared" si="4"/>
        <v>0.33967872985263725</v>
      </c>
      <c r="L20" s="45">
        <v>898515</v>
      </c>
      <c r="M20" s="47">
        <f t="shared" si="5"/>
        <v>0.66032127014736275</v>
      </c>
    </row>
    <row r="21" spans="1:13" x14ac:dyDescent="0.3">
      <c r="A21" s="43">
        <v>2006</v>
      </c>
      <c r="B21" s="44">
        <v>744048</v>
      </c>
      <c r="C21" s="38">
        <f t="shared" si="0"/>
        <v>6.8500161434521797E-2</v>
      </c>
      <c r="D21" s="45">
        <v>10117941</v>
      </c>
      <c r="E21" s="38">
        <f t="shared" si="1"/>
        <v>0.93149983856547824</v>
      </c>
      <c r="F21" s="45">
        <v>3126853</v>
      </c>
      <c r="G21" s="38">
        <f t="shared" si="2"/>
        <v>0.35771909322469692</v>
      </c>
      <c r="H21" s="46">
        <v>5614232</v>
      </c>
      <c r="I21" s="38">
        <f t="shared" si="3"/>
        <v>0.64228090677530303</v>
      </c>
      <c r="J21" s="44">
        <v>625667</v>
      </c>
      <c r="K21" s="38">
        <f t="shared" si="4"/>
        <v>0.60183146483520178</v>
      </c>
      <c r="L21" s="45">
        <v>413938</v>
      </c>
      <c r="M21" s="47">
        <f t="shared" si="5"/>
        <v>0.39816853516479817</v>
      </c>
    </row>
    <row r="22" spans="1:13" x14ac:dyDescent="0.3">
      <c r="A22" s="43">
        <v>2007</v>
      </c>
      <c r="B22" s="44">
        <v>984250</v>
      </c>
      <c r="C22" s="38">
        <f t="shared" si="0"/>
        <v>2.285633525944257E-2</v>
      </c>
      <c r="D22" s="45">
        <v>42078209</v>
      </c>
      <c r="E22" s="38">
        <f t="shared" si="1"/>
        <v>0.97714366474055747</v>
      </c>
      <c r="F22" s="45">
        <v>2485605</v>
      </c>
      <c r="G22" s="38">
        <f t="shared" si="2"/>
        <v>0.44952168789484076</v>
      </c>
      <c r="H22" s="46">
        <v>3043839</v>
      </c>
      <c r="I22" s="38">
        <f t="shared" si="3"/>
        <v>0.55047831210515918</v>
      </c>
      <c r="J22" s="44">
        <v>501765</v>
      </c>
      <c r="K22" s="38">
        <f t="shared" si="4"/>
        <v>0.32052055965336906</v>
      </c>
      <c r="L22" s="45">
        <v>1063704</v>
      </c>
      <c r="M22" s="47">
        <f t="shared" si="5"/>
        <v>0.67947944034663099</v>
      </c>
    </row>
    <row r="23" spans="1:13" x14ac:dyDescent="0.3">
      <c r="A23" s="43">
        <v>2008</v>
      </c>
      <c r="B23" s="44">
        <v>560612</v>
      </c>
      <c r="C23" s="38">
        <f t="shared" si="0"/>
        <v>3.7731340969133581E-2</v>
      </c>
      <c r="D23" s="45">
        <v>14297381</v>
      </c>
      <c r="E23" s="38">
        <f t="shared" si="1"/>
        <v>0.96226865903086645</v>
      </c>
      <c r="F23" s="45">
        <v>2592212</v>
      </c>
      <c r="G23" s="38">
        <f t="shared" si="2"/>
        <v>0.44636030004943655</v>
      </c>
      <c r="H23" s="46">
        <v>3215231</v>
      </c>
      <c r="I23" s="38">
        <f t="shared" si="3"/>
        <v>0.55363969995056339</v>
      </c>
      <c r="J23" s="44">
        <v>264877</v>
      </c>
      <c r="K23" s="38">
        <f t="shared" si="4"/>
        <v>0.78073547010310496</v>
      </c>
      <c r="L23" s="45">
        <v>74389</v>
      </c>
      <c r="M23" s="47">
        <f t="shared" si="5"/>
        <v>0.21926452989689507</v>
      </c>
    </row>
    <row r="24" spans="1:13" x14ac:dyDescent="0.3">
      <c r="A24" s="43">
        <v>2009</v>
      </c>
      <c r="B24" s="44">
        <v>566734</v>
      </c>
      <c r="C24" s="38">
        <f t="shared" si="0"/>
        <v>1.5958232992612037E-2</v>
      </c>
      <c r="D24" s="45">
        <v>34946847</v>
      </c>
      <c r="E24" s="38">
        <f t="shared" si="1"/>
        <v>0.98404176700738799</v>
      </c>
      <c r="F24" s="45">
        <v>2729966</v>
      </c>
      <c r="G24" s="38">
        <f t="shared" si="2"/>
        <v>0.4379884112919632</v>
      </c>
      <c r="H24" s="46">
        <v>3502998</v>
      </c>
      <c r="I24" s="38">
        <f t="shared" si="3"/>
        <v>0.5620115887080368</v>
      </c>
      <c r="J24" s="44">
        <v>408336</v>
      </c>
      <c r="K24" s="38">
        <f t="shared" si="4"/>
        <v>0.5704833382697283</v>
      </c>
      <c r="L24" s="45">
        <v>307436</v>
      </c>
      <c r="M24" s="47">
        <f t="shared" si="5"/>
        <v>0.42951666173027164</v>
      </c>
    </row>
    <row r="25" spans="1:13" x14ac:dyDescent="0.3">
      <c r="A25" s="43">
        <v>2010</v>
      </c>
      <c r="B25" s="44">
        <v>1315953</v>
      </c>
      <c r="C25" s="38">
        <f t="shared" si="0"/>
        <v>6.0164102994564872E-2</v>
      </c>
      <c r="D25" s="45">
        <v>20556774</v>
      </c>
      <c r="E25" s="38">
        <f t="shared" si="1"/>
        <v>0.93983589700543513</v>
      </c>
      <c r="F25" s="45">
        <v>2219596</v>
      </c>
      <c r="G25" s="38">
        <f t="shared" si="2"/>
        <v>0.40695446762408827</v>
      </c>
      <c r="H25" s="46">
        <v>3234567</v>
      </c>
      <c r="I25" s="38">
        <f t="shared" si="3"/>
        <v>0.59304553237591173</v>
      </c>
      <c r="J25" s="44">
        <v>388105</v>
      </c>
      <c r="K25" s="38">
        <f t="shared" si="4"/>
        <v>0.71954577056778679</v>
      </c>
      <c r="L25" s="45">
        <v>151270</v>
      </c>
      <c r="M25" s="47">
        <f t="shared" si="5"/>
        <v>0.28045422943221321</v>
      </c>
    </row>
    <row r="26" spans="1:13" x14ac:dyDescent="0.3">
      <c r="A26" s="43">
        <v>2011</v>
      </c>
      <c r="B26" s="44">
        <v>1641112</v>
      </c>
      <c r="C26" s="38">
        <f t="shared" si="0"/>
        <v>2.8843996406223565E-2</v>
      </c>
      <c r="D26" s="45">
        <v>55255026</v>
      </c>
      <c r="E26" s="38">
        <f t="shared" si="1"/>
        <v>0.97115600359377641</v>
      </c>
      <c r="F26" s="45">
        <v>2801965</v>
      </c>
      <c r="G26" s="38">
        <f t="shared" si="2"/>
        <v>0.50911096522794086</v>
      </c>
      <c r="H26" s="46">
        <v>2701678</v>
      </c>
      <c r="I26" s="38">
        <f t="shared" si="3"/>
        <v>0.49088903477205914</v>
      </c>
      <c r="J26" s="44">
        <v>517999</v>
      </c>
      <c r="K26" s="38">
        <f t="shared" si="4"/>
        <v>0.50920102469531436</v>
      </c>
      <c r="L26" s="45">
        <v>499279</v>
      </c>
      <c r="M26" s="47">
        <f t="shared" si="5"/>
        <v>0.49079897530468564</v>
      </c>
    </row>
    <row r="27" spans="1:13" x14ac:dyDescent="0.3">
      <c r="A27" s="43">
        <v>2012</v>
      </c>
      <c r="B27" s="44">
        <v>938892</v>
      </c>
      <c r="C27" s="38">
        <f t="shared" si="0"/>
        <v>4.6684457861236935E-2</v>
      </c>
      <c r="D27" s="45">
        <v>19172555</v>
      </c>
      <c r="E27" s="38">
        <f t="shared" si="1"/>
        <v>0.95331554213876302</v>
      </c>
      <c r="F27" s="45">
        <v>3517702</v>
      </c>
      <c r="G27" s="38">
        <f t="shared" si="2"/>
        <v>0.42156197749689373</v>
      </c>
      <c r="H27" s="46">
        <v>4826746</v>
      </c>
      <c r="I27" s="38">
        <f t="shared" si="3"/>
        <v>0.57843802250310627</v>
      </c>
      <c r="J27" s="44">
        <v>498318</v>
      </c>
      <c r="K27" s="38">
        <f t="shared" si="4"/>
        <v>0.74524536276121156</v>
      </c>
      <c r="L27" s="45">
        <v>170345</v>
      </c>
      <c r="M27" s="47">
        <f t="shared" si="5"/>
        <v>0.25475463723878844</v>
      </c>
    </row>
    <row r="28" spans="1:13" x14ac:dyDescent="0.3">
      <c r="A28" s="43">
        <v>2013</v>
      </c>
      <c r="B28" s="44">
        <v>1664045</v>
      </c>
      <c r="C28" s="38">
        <f t="shared" si="0"/>
        <v>1.8401750755380288E-2</v>
      </c>
      <c r="D28" s="45">
        <v>88764579</v>
      </c>
      <c r="E28" s="38">
        <f t="shared" si="1"/>
        <v>0.98159824924461969</v>
      </c>
      <c r="F28" s="45">
        <v>3422488</v>
      </c>
      <c r="G28" s="38">
        <f t="shared" si="2"/>
        <v>0.37118533204908361</v>
      </c>
      <c r="H28" s="46">
        <v>5797941</v>
      </c>
      <c r="I28" s="38">
        <f t="shared" si="3"/>
        <v>0.62881466795091634</v>
      </c>
      <c r="J28" s="44">
        <v>456015</v>
      </c>
      <c r="K28" s="38">
        <f t="shared" si="4"/>
        <v>0.61760105097072582</v>
      </c>
      <c r="L28" s="45">
        <v>282350</v>
      </c>
      <c r="M28" s="47">
        <f t="shared" si="5"/>
        <v>0.38239894902927413</v>
      </c>
    </row>
    <row r="29" spans="1:13" x14ac:dyDescent="0.3">
      <c r="A29" s="43">
        <v>2014</v>
      </c>
      <c r="B29" s="44">
        <v>1417432</v>
      </c>
      <c r="C29" s="38">
        <f t="shared" si="0"/>
        <v>4.0632510118840386E-2</v>
      </c>
      <c r="D29" s="45">
        <v>33466753</v>
      </c>
      <c r="E29" s="38">
        <f t="shared" si="1"/>
        <v>0.95936748988115961</v>
      </c>
      <c r="F29" s="45">
        <v>2381367</v>
      </c>
      <c r="G29" s="38">
        <f t="shared" si="2"/>
        <v>0.49968860830996148</v>
      </c>
      <c r="H29" s="46">
        <v>2384335</v>
      </c>
      <c r="I29" s="38">
        <f t="shared" si="3"/>
        <v>0.50031139169003858</v>
      </c>
      <c r="J29" s="44">
        <v>497968</v>
      </c>
      <c r="K29" s="38">
        <f t="shared" si="4"/>
        <v>0.35596526756654939</v>
      </c>
      <c r="L29" s="45">
        <v>900955</v>
      </c>
      <c r="M29" s="47">
        <f t="shared" si="5"/>
        <v>0.64403473243345055</v>
      </c>
    </row>
    <row r="30" spans="1:13" x14ac:dyDescent="0.3">
      <c r="A30" s="43">
        <v>2015</v>
      </c>
      <c r="B30" s="48">
        <v>1372627</v>
      </c>
      <c r="C30" s="49">
        <f t="shared" si="0"/>
        <v>4.0937477836904552E-2</v>
      </c>
      <c r="D30" s="50">
        <v>32157211</v>
      </c>
      <c r="E30" s="49">
        <f t="shared" si="1"/>
        <v>0.9590625221630954</v>
      </c>
      <c r="F30" s="45">
        <v>3287124</v>
      </c>
      <c r="G30" s="38">
        <f t="shared" si="2"/>
        <v>0.40560270819361832</v>
      </c>
      <c r="H30" s="46">
        <v>4817171</v>
      </c>
      <c r="I30" s="38">
        <f t="shared" si="3"/>
        <v>0.59439729180638168</v>
      </c>
      <c r="J30" s="48">
        <v>389752</v>
      </c>
      <c r="K30" s="49">
        <f t="shared" si="4"/>
        <v>0.30023001468211602</v>
      </c>
      <c r="L30" s="50">
        <v>908426</v>
      </c>
      <c r="M30" s="51">
        <f t="shared" si="5"/>
        <v>0.69976998531788404</v>
      </c>
    </row>
    <row r="31" spans="1:13" x14ac:dyDescent="0.3">
      <c r="A31" s="52" t="s">
        <v>35</v>
      </c>
      <c r="B31" s="53">
        <f>SUM(B4:B30)</f>
        <v>32472130</v>
      </c>
      <c r="C31" s="38">
        <f t="shared" si="0"/>
        <v>2.7821979913251804E-2</v>
      </c>
      <c r="D31" s="45">
        <f>SUM(D4:D30)</f>
        <v>1134667308</v>
      </c>
      <c r="E31" s="38">
        <f t="shared" si="1"/>
        <v>0.97217802008674814</v>
      </c>
      <c r="F31" s="54">
        <f>SUM(F4:F30)</f>
        <v>55222690</v>
      </c>
      <c r="G31" s="129">
        <f t="shared" si="2"/>
        <v>0.30471151044191119</v>
      </c>
      <c r="H31" s="40">
        <f>SUM(H4:H30)</f>
        <v>126006729</v>
      </c>
      <c r="I31" s="129">
        <f t="shared" si="3"/>
        <v>0.69528848955808875</v>
      </c>
      <c r="J31" s="55">
        <f>SUM(J4:J30)</f>
        <v>16420166</v>
      </c>
      <c r="K31" s="131">
        <f t="shared" si="4"/>
        <v>0.43456000106706955</v>
      </c>
      <c r="L31" s="56">
        <f>SUM(L4:L30)</f>
        <v>21365562</v>
      </c>
      <c r="M31" s="130">
        <f t="shared" si="5"/>
        <v>0.5654399989329304</v>
      </c>
    </row>
    <row r="32" spans="1:13" x14ac:dyDescent="0.3">
      <c r="A32" s="57" t="s">
        <v>36</v>
      </c>
      <c r="B32" s="58">
        <v>0.05</v>
      </c>
      <c r="C32" s="59"/>
      <c r="D32" s="59">
        <v>0.95</v>
      </c>
      <c r="E32" s="60"/>
      <c r="F32" s="58">
        <v>0.27</v>
      </c>
      <c r="G32" s="59"/>
      <c r="H32" s="59">
        <v>0.73</v>
      </c>
      <c r="I32" s="60"/>
      <c r="J32" s="58">
        <v>0.49</v>
      </c>
      <c r="K32" s="59"/>
      <c r="L32" s="59">
        <v>0.51</v>
      </c>
      <c r="M32" s="61"/>
    </row>
    <row r="33" spans="1:13" x14ac:dyDescent="0.3">
      <c r="A33" s="62" t="s">
        <v>37</v>
      </c>
      <c r="B33" s="63">
        <f>B31/(B31+D31)</f>
        <v>2.7821979913251804E-2</v>
      </c>
      <c r="C33" s="38"/>
      <c r="D33" s="38">
        <f>D31/(D31+B31)</f>
        <v>0.97217802008674814</v>
      </c>
      <c r="E33" s="47"/>
      <c r="F33" s="63">
        <f>F31/(F31+H31)</f>
        <v>0.30471151044191119</v>
      </c>
      <c r="G33" s="38"/>
      <c r="H33" s="38">
        <f>H31/(H31+F31)</f>
        <v>0.69528848955808875</v>
      </c>
      <c r="I33" s="47"/>
      <c r="J33" s="63">
        <f>J31/(J31+L31)</f>
        <v>0.43456000106706955</v>
      </c>
      <c r="K33" s="38"/>
      <c r="L33" s="38">
        <f>L31/(L31+J31)</f>
        <v>0.5654399989329304</v>
      </c>
      <c r="M33" s="64"/>
    </row>
    <row r="34" spans="1:13" x14ac:dyDescent="0.3">
      <c r="A34" s="62" t="s">
        <v>38</v>
      </c>
      <c r="B34" s="65">
        <v>-0.02</v>
      </c>
      <c r="C34" s="66"/>
      <c r="D34" s="67">
        <v>0.02</v>
      </c>
      <c r="E34" s="68"/>
      <c r="F34" s="69">
        <v>0.03</v>
      </c>
      <c r="G34" s="66"/>
      <c r="H34" s="70">
        <v>-0.03</v>
      </c>
      <c r="I34" s="68"/>
      <c r="J34" s="71">
        <v>-0.06</v>
      </c>
      <c r="K34" s="66"/>
      <c r="L34" s="66">
        <v>0.06</v>
      </c>
      <c r="M34" s="68"/>
    </row>
    <row r="36" spans="1:13" x14ac:dyDescent="0.3">
      <c r="A36" s="72" t="s">
        <v>51</v>
      </c>
    </row>
  </sheetData>
  <mergeCells count="3">
    <mergeCell ref="B2:D2"/>
    <mergeCell ref="F2:H2"/>
    <mergeCell ref="J2:L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19" workbookViewId="0">
      <selection activeCell="H34" sqref="H34"/>
    </sheetView>
  </sheetViews>
  <sheetFormatPr defaultRowHeight="14.4" x14ac:dyDescent="0.3"/>
  <cols>
    <col min="1" max="1" width="14.109375" customWidth="1"/>
    <col min="2" max="2" width="11.44140625" customWidth="1"/>
    <col min="3" max="3" width="6.5546875" customWidth="1"/>
    <col min="4" max="4" width="10.109375" customWidth="1"/>
    <col min="5" max="5" width="6.33203125" customWidth="1"/>
    <col min="6" max="6" width="10.33203125" customWidth="1"/>
    <col min="7" max="7" width="5.88671875" customWidth="1"/>
    <col min="9" max="9" width="5.109375" customWidth="1"/>
    <col min="10" max="10" width="10.6640625" customWidth="1"/>
  </cols>
  <sheetData>
    <row r="1" spans="1:10" ht="15.6" x14ac:dyDescent="0.3">
      <c r="A1" s="77" t="s">
        <v>47</v>
      </c>
    </row>
    <row r="2" spans="1:10" x14ac:dyDescent="0.3">
      <c r="A2" s="78" t="s">
        <v>31</v>
      </c>
      <c r="B2" s="79" t="s">
        <v>39</v>
      </c>
      <c r="C2" s="101" t="s">
        <v>33</v>
      </c>
      <c r="D2" s="79" t="s">
        <v>32</v>
      </c>
      <c r="E2" s="101" t="s">
        <v>33</v>
      </c>
      <c r="F2" s="79" t="s">
        <v>34</v>
      </c>
      <c r="G2" s="101" t="s">
        <v>33</v>
      </c>
      <c r="H2" s="79" t="s">
        <v>40</v>
      </c>
      <c r="I2" s="101" t="s">
        <v>33</v>
      </c>
      <c r="J2" s="80" t="s">
        <v>35</v>
      </c>
    </row>
    <row r="3" spans="1:10" x14ac:dyDescent="0.3">
      <c r="A3" s="81">
        <v>1989</v>
      </c>
      <c r="B3" s="82">
        <v>1415517</v>
      </c>
      <c r="C3" s="83">
        <f>B3/$J3</f>
        <v>0.64898094480954438</v>
      </c>
      <c r="D3" s="82">
        <v>255689</v>
      </c>
      <c r="E3" s="84">
        <f>D3/$J3</f>
        <v>0.11722733728906654</v>
      </c>
      <c r="F3" s="82">
        <v>333116</v>
      </c>
      <c r="G3" s="84">
        <f>F3/$J3</f>
        <v>0.15272577892824754</v>
      </c>
      <c r="H3" s="85">
        <v>176816</v>
      </c>
      <c r="I3" s="86">
        <f>H3/$J3</f>
        <v>8.1065938973141544E-2</v>
      </c>
      <c r="J3" s="87">
        <v>2181138</v>
      </c>
    </row>
    <row r="4" spans="1:10" x14ac:dyDescent="0.3">
      <c r="A4" s="88">
        <v>1990</v>
      </c>
      <c r="B4" s="85">
        <v>1832604</v>
      </c>
      <c r="C4" s="83">
        <f t="shared" ref="C4:I29" si="0">B4/$J4</f>
        <v>0.66916767203479699</v>
      </c>
      <c r="D4" s="85">
        <v>377803</v>
      </c>
      <c r="E4" s="83">
        <f t="shared" si="0"/>
        <v>0.13795318246482186</v>
      </c>
      <c r="F4" s="85">
        <v>379334</v>
      </c>
      <c r="G4" s="83">
        <f t="shared" si="0"/>
        <v>0.13851222069996991</v>
      </c>
      <c r="H4" s="85">
        <v>148891</v>
      </c>
      <c r="I4" s="86">
        <f t="shared" si="0"/>
        <v>5.4366924800411304E-2</v>
      </c>
      <c r="J4" s="87">
        <v>2738632</v>
      </c>
    </row>
    <row r="5" spans="1:10" x14ac:dyDescent="0.3">
      <c r="A5" s="88">
        <v>1991</v>
      </c>
      <c r="B5" s="85">
        <v>1719082</v>
      </c>
      <c r="C5" s="83">
        <f t="shared" si="0"/>
        <v>0.59302287875934079</v>
      </c>
      <c r="D5" s="85">
        <v>601179</v>
      </c>
      <c r="E5" s="83">
        <f t="shared" si="0"/>
        <v>0.20738562862601187</v>
      </c>
      <c r="F5" s="85">
        <v>411854</v>
      </c>
      <c r="G5" s="83">
        <f t="shared" si="0"/>
        <v>0.14207515680377639</v>
      </c>
      <c r="H5" s="85">
        <v>166731</v>
      </c>
      <c r="I5" s="86">
        <f t="shared" si="0"/>
        <v>5.7516335810870949E-2</v>
      </c>
      <c r="J5" s="87">
        <v>2898846</v>
      </c>
    </row>
    <row r="6" spans="1:10" x14ac:dyDescent="0.3">
      <c r="A6" s="88">
        <v>1992</v>
      </c>
      <c r="B6" s="85">
        <v>1929945</v>
      </c>
      <c r="C6" s="83">
        <f t="shared" si="0"/>
        <v>0.56354073683445183</v>
      </c>
      <c r="D6" s="85">
        <v>699448</v>
      </c>
      <c r="E6" s="83">
        <f t="shared" si="0"/>
        <v>0.20423765511316833</v>
      </c>
      <c r="F6" s="85">
        <v>505135</v>
      </c>
      <c r="G6" s="83">
        <f t="shared" si="0"/>
        <v>0.14749858161806209</v>
      </c>
      <c r="H6" s="85">
        <v>290149</v>
      </c>
      <c r="I6" s="86">
        <f t="shared" si="0"/>
        <v>8.4723026434317741E-2</v>
      </c>
      <c r="J6" s="87">
        <v>3424677</v>
      </c>
    </row>
    <row r="7" spans="1:10" x14ac:dyDescent="0.3">
      <c r="A7" s="88">
        <v>1993</v>
      </c>
      <c r="B7" s="85">
        <v>2395887</v>
      </c>
      <c r="C7" s="83">
        <f t="shared" si="0"/>
        <v>0.67371750727387714</v>
      </c>
      <c r="D7" s="85">
        <v>445880</v>
      </c>
      <c r="E7" s="83">
        <f t="shared" si="0"/>
        <v>0.12538035480941978</v>
      </c>
      <c r="F7" s="85">
        <v>477006</v>
      </c>
      <c r="G7" s="83">
        <f t="shared" si="0"/>
        <v>0.13413290913748563</v>
      </c>
      <c r="H7" s="85">
        <v>237446</v>
      </c>
      <c r="I7" s="86">
        <f t="shared" si="0"/>
        <v>6.6769228779217482E-2</v>
      </c>
      <c r="J7" s="87">
        <v>3556219</v>
      </c>
    </row>
    <row r="8" spans="1:10" x14ac:dyDescent="0.3">
      <c r="A8" s="88">
        <v>1994</v>
      </c>
      <c r="B8" s="85">
        <v>3467599</v>
      </c>
      <c r="C8" s="83">
        <f t="shared" si="0"/>
        <v>0.62748798442317988</v>
      </c>
      <c r="D8" s="85">
        <v>744558</v>
      </c>
      <c r="E8" s="83">
        <f t="shared" si="0"/>
        <v>0.13473334105418591</v>
      </c>
      <c r="F8" s="85">
        <v>970100</v>
      </c>
      <c r="G8" s="83">
        <f t="shared" si="0"/>
        <v>0.17554685351129898</v>
      </c>
      <c r="H8" s="85">
        <v>343903</v>
      </c>
      <c r="I8" s="86">
        <f t="shared" si="0"/>
        <v>6.2231821011335176E-2</v>
      </c>
      <c r="J8" s="87">
        <v>5526160</v>
      </c>
    </row>
    <row r="9" spans="1:10" x14ac:dyDescent="0.3">
      <c r="A9" s="88">
        <v>1995</v>
      </c>
      <c r="B9" s="85">
        <v>1750262</v>
      </c>
      <c r="C9" s="83">
        <f t="shared" si="0"/>
        <v>0.55926346760464007</v>
      </c>
      <c r="D9" s="85">
        <v>456820</v>
      </c>
      <c r="E9" s="83">
        <f t="shared" si="0"/>
        <v>0.14596828204643172</v>
      </c>
      <c r="F9" s="85">
        <v>627472</v>
      </c>
      <c r="G9" s="83">
        <f t="shared" si="0"/>
        <v>0.20049693505590518</v>
      </c>
      <c r="H9" s="85">
        <v>295030</v>
      </c>
      <c r="I9" s="86">
        <f t="shared" si="0"/>
        <v>9.4271315293022975E-2</v>
      </c>
      <c r="J9" s="87">
        <v>3129584</v>
      </c>
    </row>
    <row r="10" spans="1:10" x14ac:dyDescent="0.3">
      <c r="A10" s="88">
        <v>1996</v>
      </c>
      <c r="B10" s="85">
        <v>1906769</v>
      </c>
      <c r="C10" s="83">
        <f t="shared" si="0"/>
        <v>0.63852624888529008</v>
      </c>
      <c r="D10" s="85">
        <v>404627</v>
      </c>
      <c r="E10" s="83">
        <f t="shared" si="0"/>
        <v>0.13549882576636618</v>
      </c>
      <c r="F10" s="85">
        <v>447005</v>
      </c>
      <c r="G10" s="83">
        <f t="shared" si="0"/>
        <v>0.14969009139700148</v>
      </c>
      <c r="H10" s="85">
        <v>227802</v>
      </c>
      <c r="I10" s="86">
        <f t="shared" si="0"/>
        <v>7.6284833951342224E-2</v>
      </c>
      <c r="J10" s="87">
        <v>2986203</v>
      </c>
    </row>
    <row r="11" spans="1:10" x14ac:dyDescent="0.3">
      <c r="A11" s="88">
        <v>1997</v>
      </c>
      <c r="B11" s="85">
        <v>1170534</v>
      </c>
      <c r="C11" s="83">
        <f t="shared" si="0"/>
        <v>0.63648113639984538</v>
      </c>
      <c r="D11" s="85">
        <v>156725</v>
      </c>
      <c r="E11" s="83">
        <f t="shared" si="0"/>
        <v>8.5219657098611207E-2</v>
      </c>
      <c r="F11" s="85">
        <v>189036</v>
      </c>
      <c r="G11" s="83">
        <f t="shared" si="0"/>
        <v>0.10278885372016633</v>
      </c>
      <c r="H11" s="85">
        <v>322776</v>
      </c>
      <c r="I11" s="86">
        <f t="shared" si="0"/>
        <v>0.17551035278137711</v>
      </c>
      <c r="J11" s="87">
        <v>1839071</v>
      </c>
    </row>
    <row r="12" spans="1:10" x14ac:dyDescent="0.3">
      <c r="A12" s="88">
        <v>1998</v>
      </c>
      <c r="B12" s="85">
        <v>1636711</v>
      </c>
      <c r="C12" s="83">
        <f t="shared" si="0"/>
        <v>0.59493615211535877</v>
      </c>
      <c r="D12" s="85">
        <v>441458</v>
      </c>
      <c r="E12" s="83">
        <f t="shared" si="0"/>
        <v>0.1604677452772921</v>
      </c>
      <c r="F12" s="85">
        <v>475232</v>
      </c>
      <c r="G12" s="83">
        <f t="shared" si="0"/>
        <v>0.17274442307902016</v>
      </c>
      <c r="H12" s="85">
        <v>197669</v>
      </c>
      <c r="I12" s="86">
        <f t="shared" si="0"/>
        <v>7.1851679528328979E-2</v>
      </c>
      <c r="J12" s="87">
        <v>2751070</v>
      </c>
    </row>
    <row r="13" spans="1:10" x14ac:dyDescent="0.3">
      <c r="A13" s="88">
        <v>1999</v>
      </c>
      <c r="B13" s="85">
        <v>2272653</v>
      </c>
      <c r="C13" s="83">
        <f t="shared" si="0"/>
        <v>0.69351103516146506</v>
      </c>
      <c r="D13" s="85">
        <v>394260</v>
      </c>
      <c r="E13" s="83">
        <f t="shared" si="0"/>
        <v>0.12031034246000565</v>
      </c>
      <c r="F13" s="85">
        <v>422926</v>
      </c>
      <c r="G13" s="83">
        <f t="shared" si="0"/>
        <v>0.12905791075747058</v>
      </c>
      <c r="H13" s="85">
        <v>187186</v>
      </c>
      <c r="I13" s="86">
        <f t="shared" si="0"/>
        <v>5.7120711621058737E-2</v>
      </c>
      <c r="J13" s="87">
        <v>3277025</v>
      </c>
    </row>
    <row r="14" spans="1:10" x14ac:dyDescent="0.3">
      <c r="A14" s="88">
        <v>2000</v>
      </c>
      <c r="B14" s="85">
        <v>1125219</v>
      </c>
      <c r="C14" s="83">
        <f t="shared" si="0"/>
        <v>0.66640509188381813</v>
      </c>
      <c r="D14" s="85">
        <v>181796</v>
      </c>
      <c r="E14" s="83">
        <f t="shared" si="0"/>
        <v>0.10766773408919562</v>
      </c>
      <c r="F14" s="85">
        <v>210528</v>
      </c>
      <c r="G14" s="83">
        <f t="shared" si="0"/>
        <v>0.12468411143441097</v>
      </c>
      <c r="H14" s="85">
        <v>170948</v>
      </c>
      <c r="I14" s="86">
        <f t="shared" si="0"/>
        <v>0.10124306259257526</v>
      </c>
      <c r="J14" s="87">
        <v>1688491</v>
      </c>
    </row>
    <row r="15" spans="1:10" x14ac:dyDescent="0.3">
      <c r="A15" s="88">
        <v>2001</v>
      </c>
      <c r="B15" s="85">
        <v>1845627</v>
      </c>
      <c r="C15" s="83">
        <f t="shared" si="0"/>
        <v>0.6266459145871297</v>
      </c>
      <c r="D15" s="85">
        <v>338083</v>
      </c>
      <c r="E15" s="83">
        <f t="shared" si="0"/>
        <v>0.11478935383008623</v>
      </c>
      <c r="F15" s="85">
        <v>556193</v>
      </c>
      <c r="G15" s="83">
        <f t="shared" si="0"/>
        <v>0.18884426331645529</v>
      </c>
      <c r="H15" s="85">
        <v>205344</v>
      </c>
      <c r="I15" s="86">
        <f t="shared" si="0"/>
        <v>6.9720468266328772E-2</v>
      </c>
      <c r="J15" s="87">
        <v>2945247</v>
      </c>
    </row>
    <row r="16" spans="1:10" x14ac:dyDescent="0.3">
      <c r="A16" s="88">
        <v>2002</v>
      </c>
      <c r="B16" s="85">
        <v>1315062</v>
      </c>
      <c r="C16" s="83">
        <f t="shared" si="0"/>
        <v>0.52874848921765805</v>
      </c>
      <c r="D16" s="85">
        <v>491683</v>
      </c>
      <c r="E16" s="83">
        <f t="shared" si="0"/>
        <v>0.19769154870569278</v>
      </c>
      <c r="F16" s="85">
        <v>479489</v>
      </c>
      <c r="G16" s="83">
        <f t="shared" si="0"/>
        <v>0.19278869311597904</v>
      </c>
      <c r="H16" s="85">
        <v>200888</v>
      </c>
      <c r="I16" s="86">
        <f t="shared" si="0"/>
        <v>8.0771268960670203E-2</v>
      </c>
      <c r="J16" s="87">
        <v>2487122</v>
      </c>
    </row>
    <row r="17" spans="1:23" x14ac:dyDescent="0.3">
      <c r="A17" s="88">
        <v>2003</v>
      </c>
      <c r="B17" s="85">
        <v>1223458</v>
      </c>
      <c r="C17" s="83">
        <f t="shared" si="0"/>
        <v>0.56481386586006543</v>
      </c>
      <c r="D17" s="85">
        <v>467337</v>
      </c>
      <c r="E17" s="83">
        <f t="shared" si="0"/>
        <v>0.2157478373834209</v>
      </c>
      <c r="F17" s="85">
        <v>400988</v>
      </c>
      <c r="G17" s="83">
        <f t="shared" si="0"/>
        <v>0.185117578571145</v>
      </c>
      <c r="H17" s="85">
        <v>74343</v>
      </c>
      <c r="I17" s="86">
        <f t="shared" si="0"/>
        <v>3.432071818536872E-2</v>
      </c>
      <c r="J17" s="87">
        <v>2166126</v>
      </c>
    </row>
    <row r="18" spans="1:23" x14ac:dyDescent="0.3">
      <c r="A18" s="88">
        <v>2004</v>
      </c>
      <c r="B18" s="85">
        <v>1916675</v>
      </c>
      <c r="C18" s="83">
        <f t="shared" si="0"/>
        <v>0.67058297081192431</v>
      </c>
      <c r="D18" s="85">
        <v>339466</v>
      </c>
      <c r="E18" s="83">
        <f t="shared" si="0"/>
        <v>0.11876824123528543</v>
      </c>
      <c r="F18" s="85">
        <v>405151</v>
      </c>
      <c r="G18" s="83">
        <f t="shared" si="0"/>
        <v>0.1417493112851276</v>
      </c>
      <c r="H18" s="85">
        <v>196930</v>
      </c>
      <c r="I18" s="86">
        <f t="shared" si="0"/>
        <v>6.8899476667662621E-2</v>
      </c>
      <c r="J18" s="87">
        <v>2858222</v>
      </c>
    </row>
    <row r="19" spans="1:23" x14ac:dyDescent="0.3">
      <c r="A19" s="88">
        <v>2005</v>
      </c>
      <c r="B19" s="85">
        <v>2038296</v>
      </c>
      <c r="C19" s="83">
        <f t="shared" si="0"/>
        <v>0.73660933536624373</v>
      </c>
      <c r="D19" s="85">
        <v>297878</v>
      </c>
      <c r="E19" s="83">
        <f t="shared" si="0"/>
        <v>0.10764860236208379</v>
      </c>
      <c r="F19" s="85">
        <v>348072</v>
      </c>
      <c r="G19" s="83">
        <f t="shared" si="0"/>
        <v>0.12578795453633779</v>
      </c>
      <c r="H19" s="85">
        <v>82887</v>
      </c>
      <c r="I19" s="86">
        <f t="shared" si="0"/>
        <v>2.9954107735334731E-2</v>
      </c>
      <c r="J19" s="87">
        <v>2767133</v>
      </c>
    </row>
    <row r="20" spans="1:23" x14ac:dyDescent="0.3">
      <c r="A20" s="88">
        <v>2006</v>
      </c>
      <c r="B20" s="85">
        <v>1362983</v>
      </c>
      <c r="C20" s="83">
        <f t="shared" si="0"/>
        <v>0.74025517669128427</v>
      </c>
      <c r="D20" s="85">
        <v>277853</v>
      </c>
      <c r="E20" s="83">
        <f t="shared" si="0"/>
        <v>0.15090585987441033</v>
      </c>
      <c r="F20" s="85">
        <v>114313</v>
      </c>
      <c r="G20" s="83">
        <f t="shared" si="0"/>
        <v>6.2084992999260277E-2</v>
      </c>
      <c r="H20" s="85">
        <v>86085</v>
      </c>
      <c r="I20" s="86">
        <f t="shared" si="0"/>
        <v>4.6753970435045193E-2</v>
      </c>
      <c r="J20" s="87">
        <v>1841234</v>
      </c>
    </row>
    <row r="21" spans="1:23" x14ac:dyDescent="0.3">
      <c r="A21" s="88">
        <v>2007</v>
      </c>
      <c r="B21" s="85">
        <v>1378062</v>
      </c>
      <c r="C21" s="83">
        <f t="shared" si="0"/>
        <v>0.72101976279621693</v>
      </c>
      <c r="D21" s="85">
        <v>204081</v>
      </c>
      <c r="E21" s="83">
        <f t="shared" si="0"/>
        <v>0.1067778040546904</v>
      </c>
      <c r="F21" s="85">
        <v>252575</v>
      </c>
      <c r="G21" s="83">
        <f t="shared" si="0"/>
        <v>0.13215048857617037</v>
      </c>
      <c r="H21" s="85">
        <v>76550</v>
      </c>
      <c r="I21" s="86">
        <f t="shared" si="0"/>
        <v>4.0051944572922271E-2</v>
      </c>
      <c r="J21" s="87">
        <v>1911268</v>
      </c>
    </row>
    <row r="22" spans="1:23" x14ac:dyDescent="0.3">
      <c r="A22" s="88">
        <v>2008</v>
      </c>
      <c r="B22" s="85">
        <v>1293030</v>
      </c>
      <c r="C22" s="83">
        <f t="shared" si="0"/>
        <v>0.63388204772976953</v>
      </c>
      <c r="D22" s="85">
        <v>377469</v>
      </c>
      <c r="E22" s="83">
        <f t="shared" si="0"/>
        <v>0.18504661351593418</v>
      </c>
      <c r="F22" s="85">
        <v>215648</v>
      </c>
      <c r="G22" s="83">
        <f t="shared" si="0"/>
        <v>0.10571711083952372</v>
      </c>
      <c r="H22" s="85">
        <v>153712</v>
      </c>
      <c r="I22" s="86">
        <f t="shared" si="0"/>
        <v>7.5354227914772545E-2</v>
      </c>
      <c r="J22" s="87">
        <v>2039859</v>
      </c>
    </row>
    <row r="23" spans="1:23" x14ac:dyDescent="0.3">
      <c r="A23" s="88">
        <v>2009</v>
      </c>
      <c r="B23" s="85">
        <v>1591547</v>
      </c>
      <c r="C23" s="83">
        <f t="shared" si="0"/>
        <v>0.67003026098202523</v>
      </c>
      <c r="D23" s="85">
        <v>351367</v>
      </c>
      <c r="E23" s="83">
        <f t="shared" si="0"/>
        <v>0.14792307277791436</v>
      </c>
      <c r="F23" s="85">
        <v>298614</v>
      </c>
      <c r="G23" s="83">
        <f t="shared" si="0"/>
        <v>0.12571442524341819</v>
      </c>
      <c r="H23" s="85">
        <v>133808</v>
      </c>
      <c r="I23" s="86">
        <f t="shared" si="0"/>
        <v>5.6332240996642156E-2</v>
      </c>
      <c r="J23" s="87">
        <v>2375336</v>
      </c>
    </row>
    <row r="24" spans="1:23" x14ac:dyDescent="0.3">
      <c r="A24" s="88">
        <v>2010</v>
      </c>
      <c r="B24" s="85">
        <v>1343032</v>
      </c>
      <c r="C24" s="83">
        <f t="shared" si="0"/>
        <v>0.587684046180451</v>
      </c>
      <c r="D24" s="85">
        <v>577688</v>
      </c>
      <c r="E24" s="83">
        <f t="shared" si="0"/>
        <v>0.25278475961100882</v>
      </c>
      <c r="F24" s="85">
        <v>202873</v>
      </c>
      <c r="G24" s="83">
        <f t="shared" si="0"/>
        <v>8.8773182992487626E-2</v>
      </c>
      <c r="H24" s="85">
        <v>161584</v>
      </c>
      <c r="I24" s="86">
        <f t="shared" si="0"/>
        <v>7.0705939186871195E-2</v>
      </c>
      <c r="J24" s="87">
        <v>2285296</v>
      </c>
    </row>
    <row r="25" spans="1:23" x14ac:dyDescent="0.3">
      <c r="A25" s="88">
        <v>2011</v>
      </c>
      <c r="B25" s="85">
        <v>1314210</v>
      </c>
      <c r="C25" s="83">
        <f t="shared" si="0"/>
        <v>0.63233973062012805</v>
      </c>
      <c r="D25" s="85">
        <v>285968</v>
      </c>
      <c r="E25" s="83">
        <f t="shared" si="0"/>
        <v>0.13759515456888682</v>
      </c>
      <c r="F25" s="85">
        <v>352128</v>
      </c>
      <c r="G25" s="83">
        <f t="shared" si="0"/>
        <v>0.16942842062060434</v>
      </c>
      <c r="H25" s="85">
        <v>126215</v>
      </c>
      <c r="I25" s="86">
        <f t="shared" si="0"/>
        <v>6.0729076099116167E-2</v>
      </c>
      <c r="J25" s="87">
        <v>2078329</v>
      </c>
    </row>
    <row r="26" spans="1:23" x14ac:dyDescent="0.3">
      <c r="A26" s="88">
        <v>2012</v>
      </c>
      <c r="B26" s="85">
        <v>1201724</v>
      </c>
      <c r="C26" s="83">
        <f t="shared" si="0"/>
        <v>0.63800743061801124</v>
      </c>
      <c r="D26" s="85">
        <v>303041</v>
      </c>
      <c r="E26" s="83">
        <f t="shared" si="0"/>
        <v>0.16088753306242759</v>
      </c>
      <c r="F26" s="85">
        <v>280116</v>
      </c>
      <c r="G26" s="83">
        <f t="shared" si="0"/>
        <v>0.14871641860776255</v>
      </c>
      <c r="H26" s="85">
        <v>98677</v>
      </c>
      <c r="I26" s="86">
        <f t="shared" si="0"/>
        <v>5.2388617711798625E-2</v>
      </c>
      <c r="J26" s="87">
        <v>1883558</v>
      </c>
    </row>
    <row r="27" spans="1:23" x14ac:dyDescent="0.3">
      <c r="A27" s="88">
        <v>2013</v>
      </c>
      <c r="B27" s="85">
        <v>2392028</v>
      </c>
      <c r="C27" s="83">
        <f t="shared" ref="C27" si="1">B27/$J27</f>
        <v>0.6762312310571954</v>
      </c>
      <c r="D27" s="85">
        <v>441552</v>
      </c>
      <c r="E27" s="83">
        <f t="shared" ref="E27" si="2">D27/$J27</f>
        <v>0.12482765775976148</v>
      </c>
      <c r="F27" s="85">
        <v>545667</v>
      </c>
      <c r="G27" s="83">
        <f t="shared" ref="G27" si="3">F27/$J27</f>
        <v>0.15426118220910737</v>
      </c>
      <c r="H27" s="85">
        <v>158046</v>
      </c>
      <c r="I27" s="86">
        <f t="shared" ref="I27" si="4">H27/$J27</f>
        <v>4.4679928973935717E-2</v>
      </c>
      <c r="J27" s="87">
        <f>B27+D27+F27+H27</f>
        <v>3537293</v>
      </c>
    </row>
    <row r="28" spans="1:23" x14ac:dyDescent="0.3">
      <c r="A28" s="134">
        <v>2014</v>
      </c>
      <c r="B28" s="135">
        <v>2245799</v>
      </c>
      <c r="C28" s="126">
        <f t="shared" si="0"/>
        <v>0.66022851948583405</v>
      </c>
      <c r="D28" s="135">
        <v>599606</v>
      </c>
      <c r="E28" s="126">
        <f t="shared" si="0"/>
        <v>0.17627444916255774</v>
      </c>
      <c r="F28" s="135">
        <v>394166</v>
      </c>
      <c r="G28" s="126">
        <f t="shared" si="0"/>
        <v>0.11587841770864324</v>
      </c>
      <c r="H28" s="135">
        <v>161977</v>
      </c>
      <c r="I28" s="127">
        <f t="shared" si="0"/>
        <v>4.7618613642964908E-2</v>
      </c>
      <c r="J28" s="136">
        <f>B28+D28+F28+H28</f>
        <v>3401548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3">
      <c r="A29" s="89" t="s">
        <v>46</v>
      </c>
      <c r="B29" s="124">
        <v>1240163</v>
      </c>
      <c r="C29" s="125">
        <f t="shared" si="0"/>
        <v>0.65126915149207687</v>
      </c>
      <c r="D29" s="124">
        <v>251020</v>
      </c>
      <c r="E29" s="126">
        <f t="shared" si="0"/>
        <v>0.13182265751158609</v>
      </c>
      <c r="F29" s="124">
        <v>283973</v>
      </c>
      <c r="G29" s="126">
        <f t="shared" si="0"/>
        <v>0.14912786041565465</v>
      </c>
      <c r="H29" s="124">
        <v>129069</v>
      </c>
      <c r="I29" s="127">
        <f t="shared" si="0"/>
        <v>6.7780330580682432E-2</v>
      </c>
      <c r="J29" s="136">
        <f>B29+D29+F29+H29</f>
        <v>1904225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3">
      <c r="A30" s="78" t="s">
        <v>35</v>
      </c>
      <c r="B30" s="91">
        <f>SUM(B3:B29)</f>
        <v>46324478</v>
      </c>
      <c r="C30" s="90"/>
      <c r="D30" s="91">
        <f>SUM(D3:D29)</f>
        <v>10764335</v>
      </c>
      <c r="E30" s="91"/>
      <c r="F30" s="91">
        <f>SUM(F3:F29)</f>
        <v>10578710</v>
      </c>
      <c r="G30" s="91"/>
      <c r="H30" s="90">
        <f>SUM(H3:H29)</f>
        <v>4811462</v>
      </c>
      <c r="I30" s="91"/>
      <c r="J30" s="92">
        <f>SUM(J3:J29)</f>
        <v>72478912</v>
      </c>
      <c r="M30" s="121"/>
      <c r="N30" s="122"/>
      <c r="O30" s="121"/>
      <c r="P30" s="123"/>
      <c r="Q30" s="121"/>
      <c r="R30" s="123"/>
      <c r="S30" s="121"/>
      <c r="T30" s="123"/>
      <c r="U30" s="121"/>
      <c r="V30" s="123"/>
      <c r="W30" s="11"/>
    </row>
    <row r="31" spans="1:23" x14ac:dyDescent="0.3">
      <c r="A31" s="93" t="s">
        <v>41</v>
      </c>
      <c r="B31" s="94">
        <v>0.61</v>
      </c>
      <c r="C31" s="94"/>
      <c r="D31" s="94">
        <v>0.13</v>
      </c>
      <c r="E31" s="94"/>
      <c r="F31" s="94">
        <v>0.19</v>
      </c>
      <c r="G31" s="94"/>
      <c r="H31" s="94">
        <v>7.0000000000000007E-2</v>
      </c>
      <c r="I31" s="94"/>
      <c r="J31" s="95"/>
    </row>
    <row r="32" spans="1:23" x14ac:dyDescent="0.3">
      <c r="A32" s="88" t="s">
        <v>37</v>
      </c>
      <c r="B32" s="96">
        <f>B30/J30</f>
        <v>0.63914422446076458</v>
      </c>
      <c r="C32" s="96"/>
      <c r="D32" s="96">
        <f>D30/J30</f>
        <v>0.14851678513054942</v>
      </c>
      <c r="E32" s="96"/>
      <c r="F32" s="96">
        <f>F30/J30</f>
        <v>0.14595569536143146</v>
      </c>
      <c r="G32" s="96"/>
      <c r="H32" s="96">
        <f>H30/J30</f>
        <v>6.6384302236766474E-2</v>
      </c>
      <c r="I32" s="96"/>
      <c r="J32" s="64"/>
    </row>
    <row r="33" spans="1:10" x14ac:dyDescent="0.3">
      <c r="A33" s="88" t="s">
        <v>38</v>
      </c>
      <c r="B33" s="96">
        <v>2.9000000000000001E-2</v>
      </c>
      <c r="C33" s="96"/>
      <c r="D33" s="96">
        <v>1.9E-2</v>
      </c>
      <c r="E33" s="96"/>
      <c r="F33" s="96">
        <v>-4.3999999999999997E-2</v>
      </c>
      <c r="G33" s="96"/>
      <c r="H33" s="96">
        <v>-4.0000000000000001E-3</v>
      </c>
      <c r="I33" s="96"/>
      <c r="J33" s="64"/>
    </row>
    <row r="34" spans="1:10" x14ac:dyDescent="0.3">
      <c r="A34" s="89" t="s">
        <v>42</v>
      </c>
      <c r="B34" s="147">
        <f>B33/B31</f>
        <v>4.7540983606557383E-2</v>
      </c>
      <c r="C34" s="97"/>
      <c r="D34" s="147">
        <f t="shared" ref="D34:H34" si="5">D33/D31</f>
        <v>0.14615384615384613</v>
      </c>
      <c r="E34" s="97"/>
      <c r="F34" s="147">
        <f t="shared" si="5"/>
        <v>-0.23157894736842102</v>
      </c>
      <c r="G34" s="97"/>
      <c r="H34" s="147">
        <f t="shared" si="5"/>
        <v>-5.7142857142857141E-2</v>
      </c>
      <c r="I34" s="97"/>
      <c r="J34" s="98"/>
    </row>
    <row r="35" spans="1:10" x14ac:dyDescent="0.3">
      <c r="A35" s="99"/>
    </row>
    <row r="36" spans="1:10" x14ac:dyDescent="0.3">
      <c r="A36" s="100" t="s">
        <v>51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9" workbookViewId="0">
      <selection activeCell="G38" sqref="G38"/>
    </sheetView>
  </sheetViews>
  <sheetFormatPr defaultRowHeight="14.4" x14ac:dyDescent="0.3"/>
  <cols>
    <col min="2" max="2" width="13.33203125" customWidth="1"/>
    <col min="3" max="3" width="12.33203125" customWidth="1"/>
    <col min="4" max="4" width="13.6640625" customWidth="1"/>
    <col min="5" max="5" width="13.88671875" customWidth="1"/>
  </cols>
  <sheetData>
    <row r="1" spans="1:5" ht="17.399999999999999" x14ac:dyDescent="0.3">
      <c r="A1" s="114" t="s">
        <v>48</v>
      </c>
      <c r="B1" s="115"/>
      <c r="C1" s="115"/>
      <c r="D1" s="115"/>
      <c r="E1" s="115"/>
    </row>
    <row r="2" spans="1:5" ht="15.6" x14ac:dyDescent="0.3">
      <c r="A2" s="116" t="s">
        <v>31</v>
      </c>
      <c r="B2" s="117" t="s">
        <v>32</v>
      </c>
      <c r="C2" s="117" t="s">
        <v>43</v>
      </c>
      <c r="D2" s="117" t="s">
        <v>44</v>
      </c>
      <c r="E2" s="118" t="s">
        <v>34</v>
      </c>
    </row>
    <row r="3" spans="1:5" ht="15.6" x14ac:dyDescent="0.3">
      <c r="A3" s="102">
        <v>1977</v>
      </c>
      <c r="B3" s="103">
        <v>438</v>
      </c>
      <c r="C3" s="104">
        <v>1836</v>
      </c>
      <c r="D3" s="104">
        <v>750</v>
      </c>
      <c r="E3" s="105">
        <v>325</v>
      </c>
    </row>
    <row r="4" spans="1:5" ht="15.6" x14ac:dyDescent="0.3">
      <c r="A4" s="106">
        <v>1978</v>
      </c>
      <c r="B4" s="107">
        <v>474</v>
      </c>
      <c r="C4" s="108">
        <v>2624</v>
      </c>
      <c r="D4" s="108">
        <v>816</v>
      </c>
      <c r="E4" s="109">
        <v>376</v>
      </c>
    </row>
    <row r="5" spans="1:5" ht="15.6" x14ac:dyDescent="0.3">
      <c r="A5" s="106">
        <v>1979</v>
      </c>
      <c r="B5" s="107">
        <v>449</v>
      </c>
      <c r="C5" s="108">
        <v>2207</v>
      </c>
      <c r="D5" s="108">
        <v>819</v>
      </c>
      <c r="E5" s="109">
        <v>319</v>
      </c>
    </row>
    <row r="6" spans="1:5" ht="15.6" x14ac:dyDescent="0.3">
      <c r="A6" s="106">
        <v>1980</v>
      </c>
      <c r="B6" s="107">
        <v>445</v>
      </c>
      <c r="C6" s="108">
        <v>1667</v>
      </c>
      <c r="D6" s="108">
        <v>842</v>
      </c>
      <c r="E6" s="109">
        <v>335</v>
      </c>
    </row>
    <row r="7" spans="1:5" ht="15.6" x14ac:dyDescent="0.3">
      <c r="A7" s="106">
        <v>1981</v>
      </c>
      <c r="B7" s="107">
        <v>447</v>
      </c>
      <c r="C7" s="108">
        <v>1153</v>
      </c>
      <c r="D7" s="108">
        <v>793</v>
      </c>
      <c r="E7" s="109">
        <v>364</v>
      </c>
    </row>
    <row r="8" spans="1:5" ht="15.6" x14ac:dyDescent="0.3">
      <c r="A8" s="106">
        <v>1982</v>
      </c>
      <c r="B8" s="107">
        <v>431</v>
      </c>
      <c r="C8" s="108">
        <v>1067</v>
      </c>
      <c r="D8" s="108">
        <v>810</v>
      </c>
      <c r="E8" s="109">
        <v>370</v>
      </c>
    </row>
    <row r="9" spans="1:5" ht="15.6" x14ac:dyDescent="0.3">
      <c r="A9" s="106">
        <v>1983</v>
      </c>
      <c r="B9" s="107">
        <v>432</v>
      </c>
      <c r="C9" s="108">
        <v>946</v>
      </c>
      <c r="D9" s="108">
        <v>810</v>
      </c>
      <c r="E9" s="109">
        <v>338</v>
      </c>
    </row>
    <row r="10" spans="1:5" ht="15.6" x14ac:dyDescent="0.3">
      <c r="A10" s="106">
        <v>1984</v>
      </c>
      <c r="B10" s="107">
        <v>437</v>
      </c>
      <c r="C10" s="108">
        <v>860</v>
      </c>
      <c r="D10" s="108">
        <v>795</v>
      </c>
      <c r="E10" s="109">
        <v>383</v>
      </c>
    </row>
    <row r="11" spans="1:5" ht="15.6" x14ac:dyDescent="0.3">
      <c r="A11" s="106">
        <v>1985</v>
      </c>
      <c r="B11" s="107">
        <v>446</v>
      </c>
      <c r="C11" s="108">
        <v>903</v>
      </c>
      <c r="D11" s="108">
        <v>830</v>
      </c>
      <c r="E11" s="109">
        <v>368</v>
      </c>
    </row>
    <row r="12" spans="1:5" ht="15.6" x14ac:dyDescent="0.3">
      <c r="A12" s="106">
        <v>1986</v>
      </c>
      <c r="B12" s="107">
        <v>460</v>
      </c>
      <c r="C12" s="108">
        <v>804</v>
      </c>
      <c r="D12" s="108">
        <v>827</v>
      </c>
      <c r="E12" s="109">
        <v>368</v>
      </c>
    </row>
    <row r="13" spans="1:5" ht="15.6" x14ac:dyDescent="0.3">
      <c r="A13" s="106">
        <v>1987</v>
      </c>
      <c r="B13" s="107">
        <v>465</v>
      </c>
      <c r="C13" s="108">
        <v>763</v>
      </c>
      <c r="D13" s="108">
        <v>828</v>
      </c>
      <c r="E13" s="109">
        <v>381</v>
      </c>
    </row>
    <row r="14" spans="1:5" ht="15.6" x14ac:dyDescent="0.3">
      <c r="A14" s="106">
        <v>1988</v>
      </c>
      <c r="B14" s="107">
        <v>470</v>
      </c>
      <c r="C14" s="108">
        <v>777</v>
      </c>
      <c r="D14" s="108">
        <v>828</v>
      </c>
      <c r="E14" s="109">
        <v>394</v>
      </c>
    </row>
    <row r="15" spans="1:5" ht="15.6" x14ac:dyDescent="0.3">
      <c r="A15" s="106">
        <v>1989</v>
      </c>
      <c r="B15" s="107">
        <v>466</v>
      </c>
      <c r="C15" s="108">
        <v>694</v>
      </c>
      <c r="D15" s="108">
        <v>830</v>
      </c>
      <c r="E15" s="109">
        <v>365</v>
      </c>
    </row>
    <row r="16" spans="1:5" ht="15.6" x14ac:dyDescent="0.3">
      <c r="A16" s="106">
        <v>1990</v>
      </c>
      <c r="B16" s="107">
        <v>465</v>
      </c>
      <c r="C16" s="108">
        <v>699</v>
      </c>
      <c r="D16" s="108">
        <v>839</v>
      </c>
      <c r="E16" s="109">
        <v>360</v>
      </c>
    </row>
    <row r="17" spans="1:5" ht="15.6" x14ac:dyDescent="0.3">
      <c r="A17" s="106">
        <v>1991</v>
      </c>
      <c r="B17" s="107">
        <v>465</v>
      </c>
      <c r="C17" s="108">
        <v>700</v>
      </c>
      <c r="D17" s="108">
        <v>847</v>
      </c>
      <c r="E17" s="109">
        <v>383</v>
      </c>
    </row>
    <row r="18" spans="1:5" ht="15.6" x14ac:dyDescent="0.3">
      <c r="A18" s="106">
        <v>1992</v>
      </c>
      <c r="B18" s="107">
        <v>467</v>
      </c>
      <c r="C18" s="108">
        <v>645</v>
      </c>
      <c r="D18" s="108">
        <v>837</v>
      </c>
      <c r="E18" s="109">
        <v>354</v>
      </c>
    </row>
    <row r="19" spans="1:5" ht="15.6" x14ac:dyDescent="0.3">
      <c r="A19" s="106">
        <v>1993</v>
      </c>
      <c r="B19" s="107">
        <v>460</v>
      </c>
      <c r="C19" s="108">
        <v>600</v>
      </c>
      <c r="D19" s="108">
        <v>836</v>
      </c>
      <c r="E19" s="109">
        <v>382</v>
      </c>
    </row>
    <row r="20" spans="1:5" ht="15.6" x14ac:dyDescent="0.3">
      <c r="A20" s="106">
        <v>1994</v>
      </c>
      <c r="B20" s="107">
        <v>446</v>
      </c>
      <c r="C20" s="108">
        <v>547</v>
      </c>
      <c r="D20" s="108">
        <v>804</v>
      </c>
      <c r="E20" s="109">
        <v>390</v>
      </c>
    </row>
    <row r="21" spans="1:5" ht="15.6" x14ac:dyDescent="0.3">
      <c r="A21" s="106">
        <v>1995</v>
      </c>
      <c r="B21" s="107">
        <v>452</v>
      </c>
      <c r="C21" s="108">
        <v>460</v>
      </c>
      <c r="D21" s="108">
        <v>818</v>
      </c>
      <c r="E21" s="109">
        <v>373</v>
      </c>
    </row>
    <row r="22" spans="1:5" ht="15.6" x14ac:dyDescent="0.3">
      <c r="A22" s="106">
        <v>1996</v>
      </c>
      <c r="B22" s="107">
        <v>439</v>
      </c>
      <c r="C22" s="108">
        <v>412</v>
      </c>
      <c r="D22" s="108">
        <v>737</v>
      </c>
      <c r="E22" s="109">
        <v>357</v>
      </c>
    </row>
    <row r="23" spans="1:5" ht="15.6" x14ac:dyDescent="0.3">
      <c r="A23" s="106">
        <v>1997</v>
      </c>
      <c r="B23" s="107">
        <v>423</v>
      </c>
      <c r="C23" s="108">
        <v>387</v>
      </c>
      <c r="D23" s="108">
        <v>740</v>
      </c>
      <c r="E23" s="109">
        <v>351</v>
      </c>
    </row>
    <row r="24" spans="1:5" ht="15.6" x14ac:dyDescent="0.3">
      <c r="A24" s="106">
        <v>1998</v>
      </c>
      <c r="B24" s="107">
        <v>422</v>
      </c>
      <c r="C24" s="108">
        <v>304</v>
      </c>
      <c r="D24" s="108">
        <v>732</v>
      </c>
      <c r="E24" s="109">
        <v>377</v>
      </c>
    </row>
    <row r="25" spans="1:5" ht="15.6" x14ac:dyDescent="0.3">
      <c r="A25" s="106">
        <v>1999</v>
      </c>
      <c r="B25" s="107">
        <v>430</v>
      </c>
      <c r="C25" s="108">
        <v>338</v>
      </c>
      <c r="D25" s="108">
        <v>721</v>
      </c>
      <c r="E25" s="109">
        <v>359</v>
      </c>
    </row>
    <row r="26" spans="1:5" ht="15.6" x14ac:dyDescent="0.3">
      <c r="A26" s="106">
        <v>2000</v>
      </c>
      <c r="B26" s="107">
        <v>422</v>
      </c>
      <c r="C26" s="108">
        <v>315</v>
      </c>
      <c r="D26" s="108">
        <v>712</v>
      </c>
      <c r="E26" s="109">
        <v>356</v>
      </c>
    </row>
    <row r="27" spans="1:5" ht="15.6" x14ac:dyDescent="0.3">
      <c r="A27" s="106">
        <v>2001</v>
      </c>
      <c r="B27" s="107">
        <v>433</v>
      </c>
      <c r="C27" s="108">
        <v>307</v>
      </c>
      <c r="D27" s="108">
        <v>701</v>
      </c>
      <c r="E27" s="109">
        <v>345</v>
      </c>
    </row>
    <row r="28" spans="1:5" ht="15.6" x14ac:dyDescent="0.3">
      <c r="A28" s="106">
        <v>2002</v>
      </c>
      <c r="B28" s="107">
        <v>391</v>
      </c>
      <c r="C28" s="108">
        <v>253</v>
      </c>
      <c r="D28" s="108">
        <v>666</v>
      </c>
      <c r="E28" s="109">
        <v>273</v>
      </c>
    </row>
    <row r="29" spans="1:5" ht="15.6" x14ac:dyDescent="0.3">
      <c r="A29" s="106">
        <v>2003</v>
      </c>
      <c r="B29" s="107">
        <v>375</v>
      </c>
      <c r="C29" s="108">
        <v>265</v>
      </c>
      <c r="D29" s="108">
        <v>637</v>
      </c>
      <c r="E29" s="109">
        <v>235</v>
      </c>
    </row>
    <row r="30" spans="1:5" ht="15.6" x14ac:dyDescent="0.3">
      <c r="A30" s="106">
        <v>2004</v>
      </c>
      <c r="B30" s="107">
        <v>348</v>
      </c>
      <c r="C30" s="108">
        <v>324</v>
      </c>
      <c r="D30" s="108">
        <v>688</v>
      </c>
      <c r="E30" s="109">
        <v>209</v>
      </c>
    </row>
    <row r="31" spans="1:5" ht="15.6" x14ac:dyDescent="0.3">
      <c r="A31" s="106">
        <v>2005</v>
      </c>
      <c r="B31" s="107">
        <v>368</v>
      </c>
      <c r="C31" s="108">
        <v>353</v>
      </c>
      <c r="D31" s="108">
        <v>715</v>
      </c>
      <c r="E31" s="109">
        <v>232</v>
      </c>
    </row>
    <row r="32" spans="1:5" ht="15.6" x14ac:dyDescent="0.3">
      <c r="A32" s="106">
        <v>2006</v>
      </c>
      <c r="B32" s="107">
        <v>358</v>
      </c>
      <c r="C32" s="108">
        <v>371</v>
      </c>
      <c r="D32" s="108">
        <v>737</v>
      </c>
      <c r="E32" s="109">
        <v>230</v>
      </c>
    </row>
    <row r="33" spans="1:5" ht="15.6" x14ac:dyDescent="0.3">
      <c r="A33" s="106">
        <v>2007</v>
      </c>
      <c r="B33" s="107">
        <v>387</v>
      </c>
      <c r="C33" s="108">
        <v>375</v>
      </c>
      <c r="D33" s="108">
        <v>740</v>
      </c>
      <c r="E33" s="109">
        <v>237</v>
      </c>
    </row>
    <row r="34" spans="1:5" ht="15.6" x14ac:dyDescent="0.3">
      <c r="A34" s="106">
        <v>2008</v>
      </c>
      <c r="B34" s="107">
        <v>392</v>
      </c>
      <c r="C34" s="108">
        <v>375</v>
      </c>
      <c r="D34" s="108">
        <v>745</v>
      </c>
      <c r="E34" s="109">
        <v>212</v>
      </c>
    </row>
    <row r="35" spans="1:5" ht="15.6" x14ac:dyDescent="0.3">
      <c r="A35" s="106">
        <v>2009</v>
      </c>
      <c r="B35" s="107">
        <v>406</v>
      </c>
      <c r="C35" s="108">
        <v>364</v>
      </c>
      <c r="D35" s="108">
        <v>745</v>
      </c>
      <c r="E35" s="109">
        <v>256</v>
      </c>
    </row>
    <row r="36" spans="1:5" ht="15.6" x14ac:dyDescent="0.3">
      <c r="A36" s="106">
        <v>2010</v>
      </c>
      <c r="B36" s="107">
        <v>422</v>
      </c>
      <c r="C36" s="108">
        <v>339</v>
      </c>
      <c r="D36" s="108">
        <v>729</v>
      </c>
      <c r="E36" s="109">
        <v>235</v>
      </c>
    </row>
    <row r="37" spans="1:5" ht="15.6" x14ac:dyDescent="0.3">
      <c r="A37" s="106">
        <v>2011</v>
      </c>
      <c r="B37" s="107">
        <v>442</v>
      </c>
      <c r="C37" s="108">
        <v>372</v>
      </c>
      <c r="D37" s="108">
        <v>760</v>
      </c>
      <c r="E37" s="109">
        <v>269</v>
      </c>
    </row>
    <row r="38" spans="1:5" ht="15.6" x14ac:dyDescent="0.3">
      <c r="A38" s="106">
        <v>2012</v>
      </c>
      <c r="B38" s="107">
        <v>444</v>
      </c>
      <c r="C38" s="108">
        <v>353</v>
      </c>
      <c r="D38" s="108">
        <v>743</v>
      </c>
      <c r="E38" s="109">
        <v>233</v>
      </c>
    </row>
    <row r="39" spans="1:5" ht="15.6" x14ac:dyDescent="0.3">
      <c r="A39" s="106">
        <v>2013</v>
      </c>
      <c r="B39" s="107">
        <v>451</v>
      </c>
      <c r="C39" s="108">
        <v>362</v>
      </c>
      <c r="D39" s="108">
        <v>722</v>
      </c>
      <c r="E39" s="109">
        <v>276</v>
      </c>
    </row>
    <row r="40" spans="1:5" ht="15.6" x14ac:dyDescent="0.3">
      <c r="A40" s="106">
        <v>2014</v>
      </c>
      <c r="B40" s="107">
        <v>431</v>
      </c>
      <c r="C40" s="108">
        <v>346</v>
      </c>
      <c r="D40" s="108">
        <v>756</v>
      </c>
      <c r="E40" s="109">
        <v>260</v>
      </c>
    </row>
    <row r="41" spans="1:5" ht="15.6" x14ac:dyDescent="0.3">
      <c r="A41" s="110" t="s">
        <v>46</v>
      </c>
      <c r="B41" s="111">
        <v>422</v>
      </c>
      <c r="C41" s="128">
        <v>331</v>
      </c>
      <c r="D41" s="112">
        <v>747</v>
      </c>
      <c r="E41" s="113">
        <v>277</v>
      </c>
    </row>
    <row r="43" spans="1:5" x14ac:dyDescent="0.3">
      <c r="A43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Value GN</vt:lpstr>
      <vt:lpstr>Value Seine</vt:lpstr>
      <vt:lpstr>Allocation All</vt:lpstr>
      <vt:lpstr>Allocation Coho</vt:lpstr>
      <vt:lpstr>Permits by gear</vt:lpstr>
    </vt:vector>
  </TitlesOfParts>
  <Company>Alaska Dept of Fish and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Daniel C (DFG)</dc:creator>
  <cp:lastModifiedBy>Gray, Daniel C (DFG)</cp:lastModifiedBy>
  <cp:lastPrinted>2015-11-10T17:47:51Z</cp:lastPrinted>
  <dcterms:created xsi:type="dcterms:W3CDTF">2013-11-25T19:18:48Z</dcterms:created>
  <dcterms:modified xsi:type="dcterms:W3CDTF">2015-11-24T18:18:52Z</dcterms:modified>
</cp:coreProperties>
</file>